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192.168.100.2\3. plaintec españa\POS_2025\PRES_2025\01.Pendientes\MA251105 Synergym Sueca Valencia\02 Oferta\1º Oferta_181125\"/>
    </mc:Choice>
  </mc:AlternateContent>
  <xr:revisionPtr revIDLastSave="0" documentId="8_{F43265B4-FB3B-48A0-99B7-6F2965D70E05}" xr6:coauthVersionLast="47" xr6:coauthVersionMax="47" xr10:uidLastSave="{00000000-0000-0000-0000-000000000000}"/>
  <bookViews>
    <workbookView xWindow="-23430" yWindow="2565" windowWidth="21945" windowHeight="13035" xr2:uid="{71DAC96F-27C5-4C67-AB02-6726ED27ADB0}"/>
  </bookViews>
  <sheets>
    <sheet name="Hoja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25" i="1" l="1"/>
  <c r="G726" i="1"/>
  <c r="F728" i="1" s="1"/>
  <c r="E687" i="1"/>
  <c r="E710" i="1"/>
  <c r="G719" i="1"/>
  <c r="G717" i="1"/>
  <c r="G715" i="1"/>
  <c r="G713" i="1"/>
  <c r="F721" i="1" s="1"/>
  <c r="G711" i="1"/>
  <c r="E697" i="1"/>
  <c r="G706" i="1"/>
  <c r="G704" i="1"/>
  <c r="G702" i="1"/>
  <c r="G700" i="1"/>
  <c r="F708" i="1" s="1"/>
  <c r="G698" i="1"/>
  <c r="E688" i="1"/>
  <c r="F695" i="1"/>
  <c r="G695" i="1" s="1"/>
  <c r="G688" i="1" s="1"/>
  <c r="G693" i="1"/>
  <c r="G691" i="1"/>
  <c r="G689" i="1"/>
  <c r="E682" i="1"/>
  <c r="F685" i="1"/>
  <c r="G685" i="1" s="1"/>
  <c r="G682" i="1" s="1"/>
  <c r="G683" i="1"/>
  <c r="E641" i="1"/>
  <c r="G678" i="1"/>
  <c r="G676" i="1"/>
  <c r="G674" i="1"/>
  <c r="G672" i="1"/>
  <c r="G670" i="1"/>
  <c r="G668" i="1"/>
  <c r="G666" i="1"/>
  <c r="G664" i="1"/>
  <c r="G662" i="1"/>
  <c r="G660" i="1"/>
  <c r="G658" i="1"/>
  <c r="G656" i="1"/>
  <c r="G654" i="1"/>
  <c r="G652" i="1"/>
  <c r="G650" i="1"/>
  <c r="G648" i="1"/>
  <c r="G646" i="1"/>
  <c r="G644" i="1"/>
  <c r="F680" i="1" s="1"/>
  <c r="G642" i="1"/>
  <c r="E559" i="1"/>
  <c r="E618" i="1"/>
  <c r="G635" i="1"/>
  <c r="G633" i="1"/>
  <c r="G631" i="1"/>
  <c r="G629" i="1"/>
  <c r="G627" i="1"/>
  <c r="G625" i="1"/>
  <c r="G623" i="1"/>
  <c r="G621" i="1"/>
  <c r="G619" i="1"/>
  <c r="F637" i="1" s="1"/>
  <c r="E601" i="1"/>
  <c r="G614" i="1"/>
  <c r="G612" i="1"/>
  <c r="G610" i="1"/>
  <c r="G608" i="1"/>
  <c r="G606" i="1"/>
  <c r="G604" i="1"/>
  <c r="G602" i="1"/>
  <c r="F616" i="1" s="1"/>
  <c r="E560" i="1"/>
  <c r="G597" i="1"/>
  <c r="G595" i="1"/>
  <c r="G593" i="1"/>
  <c r="G591" i="1"/>
  <c r="G589" i="1"/>
  <c r="G587" i="1"/>
  <c r="G585" i="1"/>
  <c r="G583" i="1"/>
  <c r="G581" i="1"/>
  <c r="G579" i="1"/>
  <c r="G577" i="1"/>
  <c r="G575" i="1"/>
  <c r="G573" i="1"/>
  <c r="G571" i="1"/>
  <c r="G569" i="1"/>
  <c r="G567" i="1"/>
  <c r="G565" i="1"/>
  <c r="G563" i="1"/>
  <c r="G561" i="1"/>
  <c r="F599" i="1" s="1"/>
  <c r="E443" i="1"/>
  <c r="E542" i="1"/>
  <c r="G553" i="1"/>
  <c r="G551" i="1"/>
  <c r="G549" i="1"/>
  <c r="G547" i="1"/>
  <c r="G545" i="1"/>
  <c r="G543" i="1"/>
  <c r="F555" i="1" s="1"/>
  <c r="E523" i="1"/>
  <c r="G538" i="1"/>
  <c r="G536" i="1"/>
  <c r="G534" i="1"/>
  <c r="G532" i="1"/>
  <c r="G530" i="1"/>
  <c r="G528" i="1"/>
  <c r="G526" i="1"/>
  <c r="G524" i="1"/>
  <c r="F540" i="1" s="1"/>
  <c r="E489" i="1"/>
  <c r="G519" i="1"/>
  <c r="G517" i="1"/>
  <c r="G515" i="1"/>
  <c r="G513" i="1"/>
  <c r="G511" i="1"/>
  <c r="G509" i="1"/>
  <c r="G507" i="1"/>
  <c r="G505" i="1"/>
  <c r="G503" i="1"/>
  <c r="G501" i="1"/>
  <c r="G499" i="1"/>
  <c r="G497" i="1"/>
  <c r="G495" i="1"/>
  <c r="G493" i="1"/>
  <c r="F521" i="1" s="1"/>
  <c r="G491" i="1"/>
  <c r="E444" i="1"/>
  <c r="G485" i="1"/>
  <c r="G483" i="1"/>
  <c r="G481" i="1"/>
  <c r="G479" i="1"/>
  <c r="G477" i="1"/>
  <c r="G475" i="1"/>
  <c r="G473" i="1"/>
  <c r="G471" i="1"/>
  <c r="G469" i="1"/>
  <c r="G467" i="1"/>
  <c r="G465" i="1"/>
  <c r="G463" i="1"/>
  <c r="G461" i="1"/>
  <c r="G459" i="1"/>
  <c r="G457" i="1"/>
  <c r="G455" i="1"/>
  <c r="G453" i="1"/>
  <c r="G451" i="1"/>
  <c r="G449" i="1"/>
  <c r="G447" i="1"/>
  <c r="G445" i="1"/>
  <c r="F487" i="1" s="1"/>
  <c r="E288" i="1"/>
  <c r="E400" i="1"/>
  <c r="G437" i="1"/>
  <c r="G435" i="1"/>
  <c r="G433" i="1"/>
  <c r="G431" i="1"/>
  <c r="G429" i="1"/>
  <c r="G427" i="1"/>
  <c r="G425" i="1"/>
  <c r="G423" i="1"/>
  <c r="G421" i="1"/>
  <c r="G419" i="1"/>
  <c r="G417" i="1"/>
  <c r="G415" i="1"/>
  <c r="G413" i="1"/>
  <c r="G411" i="1"/>
  <c r="G409" i="1"/>
  <c r="G407" i="1"/>
  <c r="G405" i="1"/>
  <c r="G403" i="1"/>
  <c r="G401" i="1"/>
  <c r="F439" i="1" s="1"/>
  <c r="E349" i="1"/>
  <c r="G396" i="1"/>
  <c r="G394" i="1"/>
  <c r="G392" i="1"/>
  <c r="G390" i="1"/>
  <c r="G388" i="1"/>
  <c r="G386" i="1"/>
  <c r="G384" i="1"/>
  <c r="G382" i="1"/>
  <c r="G380" i="1"/>
  <c r="G378" i="1"/>
  <c r="G376" i="1"/>
  <c r="G374" i="1"/>
  <c r="G372" i="1"/>
  <c r="G370" i="1"/>
  <c r="G368" i="1"/>
  <c r="G366" i="1"/>
  <c r="G364" i="1"/>
  <c r="G362" i="1"/>
  <c r="G360" i="1"/>
  <c r="G358" i="1"/>
  <c r="G356" i="1"/>
  <c r="G354" i="1"/>
  <c r="G352" i="1"/>
  <c r="G350" i="1"/>
  <c r="F398" i="1" s="1"/>
  <c r="E332" i="1"/>
  <c r="G345" i="1"/>
  <c r="G343" i="1"/>
  <c r="G341" i="1"/>
  <c r="G339" i="1"/>
  <c r="G337" i="1"/>
  <c r="G335" i="1"/>
  <c r="F347" i="1" s="1"/>
  <c r="G333" i="1"/>
  <c r="E289" i="1"/>
  <c r="G328" i="1"/>
  <c r="G326" i="1"/>
  <c r="G324" i="1"/>
  <c r="G322" i="1"/>
  <c r="G320" i="1"/>
  <c r="G318" i="1"/>
  <c r="G316" i="1"/>
  <c r="G314" i="1"/>
  <c r="G312" i="1"/>
  <c r="G310" i="1"/>
  <c r="G308" i="1"/>
  <c r="G306" i="1"/>
  <c r="G304" i="1"/>
  <c r="G302" i="1"/>
  <c r="G300" i="1"/>
  <c r="G298" i="1"/>
  <c r="G296" i="1"/>
  <c r="G294" i="1"/>
  <c r="G292" i="1"/>
  <c r="G290" i="1"/>
  <c r="F330" i="1" s="1"/>
  <c r="E245" i="1"/>
  <c r="G284" i="1"/>
  <c r="G282" i="1"/>
  <c r="G280" i="1"/>
  <c r="G278" i="1"/>
  <c r="G276" i="1"/>
  <c r="G274" i="1"/>
  <c r="G272" i="1"/>
  <c r="G270" i="1"/>
  <c r="G268" i="1"/>
  <c r="G266" i="1"/>
  <c r="G264" i="1"/>
  <c r="G262" i="1"/>
  <c r="G260" i="1"/>
  <c r="G258" i="1"/>
  <c r="G256" i="1"/>
  <c r="G254" i="1"/>
  <c r="G252" i="1"/>
  <c r="G250" i="1"/>
  <c r="G248" i="1"/>
  <c r="G246" i="1"/>
  <c r="F286" i="1" s="1"/>
  <c r="E208" i="1"/>
  <c r="G241" i="1"/>
  <c r="G239" i="1"/>
  <c r="G237" i="1"/>
  <c r="G235" i="1"/>
  <c r="G233" i="1"/>
  <c r="G231" i="1"/>
  <c r="G229" i="1"/>
  <c r="G227" i="1"/>
  <c r="G225" i="1"/>
  <c r="G223" i="1"/>
  <c r="G221" i="1"/>
  <c r="G219" i="1"/>
  <c r="G217" i="1"/>
  <c r="G215" i="1"/>
  <c r="G213" i="1"/>
  <c r="G211" i="1"/>
  <c r="F243" i="1" s="1"/>
  <c r="G209" i="1"/>
  <c r="E181" i="1"/>
  <c r="G204" i="1"/>
  <c r="G202" i="1"/>
  <c r="G200" i="1"/>
  <c r="G198" i="1"/>
  <c r="G196" i="1"/>
  <c r="G194" i="1"/>
  <c r="G192" i="1"/>
  <c r="G190" i="1"/>
  <c r="G188" i="1"/>
  <c r="G186" i="1"/>
  <c r="G184" i="1"/>
  <c r="G182" i="1"/>
  <c r="F206" i="1" s="1"/>
  <c r="E152" i="1"/>
  <c r="G177" i="1"/>
  <c r="G175" i="1"/>
  <c r="G173" i="1"/>
  <c r="G171" i="1"/>
  <c r="G169" i="1"/>
  <c r="G167" i="1"/>
  <c r="G165" i="1"/>
  <c r="G163" i="1"/>
  <c r="G161" i="1"/>
  <c r="G159" i="1"/>
  <c r="G157" i="1"/>
  <c r="G155" i="1"/>
  <c r="G153" i="1"/>
  <c r="F179" i="1" s="1"/>
  <c r="E147" i="1"/>
  <c r="G148" i="1"/>
  <c r="F150" i="1" s="1"/>
  <c r="E76" i="1"/>
  <c r="E108" i="1"/>
  <c r="G141" i="1"/>
  <c r="G139" i="1"/>
  <c r="G137" i="1"/>
  <c r="G135" i="1"/>
  <c r="G133" i="1"/>
  <c r="G131" i="1"/>
  <c r="G129" i="1"/>
  <c r="G127" i="1"/>
  <c r="G125" i="1"/>
  <c r="G123" i="1"/>
  <c r="G121" i="1"/>
  <c r="G119" i="1"/>
  <c r="G117" i="1"/>
  <c r="G115" i="1"/>
  <c r="G113" i="1"/>
  <c r="G111" i="1"/>
  <c r="F143" i="1" s="1"/>
  <c r="G109" i="1"/>
  <c r="E101" i="1"/>
  <c r="G104" i="1"/>
  <c r="G102" i="1"/>
  <c r="F106" i="1" s="1"/>
  <c r="E84" i="1"/>
  <c r="G97" i="1"/>
  <c r="G95" i="1"/>
  <c r="G93" i="1"/>
  <c r="G91" i="1"/>
  <c r="G89" i="1"/>
  <c r="G87" i="1"/>
  <c r="G85" i="1"/>
  <c r="F99" i="1" s="1"/>
  <c r="E77" i="1"/>
  <c r="G80" i="1"/>
  <c r="G78" i="1"/>
  <c r="F82" i="1" s="1"/>
  <c r="E61" i="1"/>
  <c r="G72" i="1"/>
  <c r="G70" i="1"/>
  <c r="G68" i="1"/>
  <c r="G66" i="1"/>
  <c r="F74" i="1" s="1"/>
  <c r="G64" i="1"/>
  <c r="G62" i="1"/>
  <c r="E4" i="1"/>
  <c r="E46" i="1"/>
  <c r="G55" i="1"/>
  <c r="G53" i="1"/>
  <c r="G51" i="1"/>
  <c r="G49" i="1"/>
  <c r="F57" i="1" s="1"/>
  <c r="G47" i="1"/>
  <c r="E39" i="1"/>
  <c r="G42" i="1"/>
  <c r="G40" i="1"/>
  <c r="F44" i="1" s="1"/>
  <c r="E18" i="1"/>
  <c r="G35" i="1"/>
  <c r="G33" i="1"/>
  <c r="G31" i="1"/>
  <c r="G29" i="1"/>
  <c r="G27" i="1"/>
  <c r="G25" i="1"/>
  <c r="G23" i="1"/>
  <c r="G21" i="1"/>
  <c r="G19" i="1"/>
  <c r="F37" i="1" s="1"/>
  <c r="E5" i="1"/>
  <c r="G14" i="1"/>
  <c r="G12" i="1"/>
  <c r="G10" i="1"/>
  <c r="G8" i="1"/>
  <c r="G6" i="1"/>
  <c r="F16" i="1" s="1"/>
  <c r="F39" i="1" l="1"/>
  <c r="G44" i="1"/>
  <c r="G39" i="1" s="1"/>
  <c r="G99" i="1"/>
  <c r="G84" i="1" s="1"/>
  <c r="F84" i="1"/>
  <c r="F77" i="1"/>
  <c r="G82" i="1"/>
  <c r="G77" i="1" s="1"/>
  <c r="G37" i="1"/>
  <c r="G18" i="1" s="1"/>
  <c r="F18" i="1"/>
  <c r="F147" i="1"/>
  <c r="G150" i="1"/>
  <c r="G147" i="1" s="1"/>
  <c r="G206" i="1"/>
  <c r="G181" i="1" s="1"/>
  <c r="F181" i="1"/>
  <c r="F289" i="1"/>
  <c r="G330" i="1"/>
  <c r="G289" i="1" s="1"/>
  <c r="G721" i="1"/>
  <c r="G710" i="1" s="1"/>
  <c r="F710" i="1"/>
  <c r="F349" i="1"/>
  <c r="G398" i="1"/>
  <c r="G349" i="1" s="1"/>
  <c r="G540" i="1"/>
  <c r="G523" i="1" s="1"/>
  <c r="F523" i="1"/>
  <c r="G74" i="1"/>
  <c r="G61" i="1" s="1"/>
  <c r="F61" i="1"/>
  <c r="F108" i="1"/>
  <c r="G143" i="1"/>
  <c r="G108" i="1" s="1"/>
  <c r="G179" i="1"/>
  <c r="G152" i="1" s="1"/>
  <c r="F152" i="1"/>
  <c r="F208" i="1"/>
  <c r="G243" i="1"/>
  <c r="G208" i="1" s="1"/>
  <c r="F332" i="1"/>
  <c r="G347" i="1"/>
  <c r="G332" i="1" s="1"/>
  <c r="F400" i="1"/>
  <c r="G439" i="1"/>
  <c r="G400" i="1" s="1"/>
  <c r="F489" i="1"/>
  <c r="G521" i="1"/>
  <c r="G489" i="1" s="1"/>
  <c r="F542" i="1"/>
  <c r="G555" i="1"/>
  <c r="G542" i="1" s="1"/>
  <c r="F560" i="1"/>
  <c r="G599" i="1"/>
  <c r="G560" i="1" s="1"/>
  <c r="F601" i="1"/>
  <c r="G616" i="1"/>
  <c r="G601" i="1" s="1"/>
  <c r="F618" i="1"/>
  <c r="G637" i="1"/>
  <c r="G618" i="1" s="1"/>
  <c r="F641" i="1"/>
  <c r="G680" i="1"/>
  <c r="G641" i="1" s="1"/>
  <c r="F697" i="1"/>
  <c r="G708" i="1"/>
  <c r="G697" i="1" s="1"/>
  <c r="F723" i="1" s="1"/>
  <c r="F725" i="1"/>
  <c r="G728" i="1"/>
  <c r="G725" i="1" s="1"/>
  <c r="G16" i="1"/>
  <c r="G5" i="1" s="1"/>
  <c r="F59" i="1" s="1"/>
  <c r="F5" i="1"/>
  <c r="F46" i="1"/>
  <c r="G57" i="1"/>
  <c r="G46" i="1" s="1"/>
  <c r="F101" i="1"/>
  <c r="G106" i="1"/>
  <c r="G101" i="1" s="1"/>
  <c r="G286" i="1"/>
  <c r="G245" i="1" s="1"/>
  <c r="F245" i="1"/>
  <c r="F444" i="1"/>
  <c r="G487" i="1"/>
  <c r="G444" i="1" s="1"/>
  <c r="F557" i="1" s="1"/>
  <c r="F682" i="1"/>
  <c r="F688" i="1"/>
  <c r="F687" i="1" l="1"/>
  <c r="G723" i="1"/>
  <c r="G687" i="1" s="1"/>
  <c r="F443" i="1"/>
  <c r="G557" i="1"/>
  <c r="G443" i="1" s="1"/>
  <c r="F639" i="1"/>
  <c r="F145" i="1"/>
  <c r="F441" i="1"/>
  <c r="G59" i="1"/>
  <c r="G4" i="1" s="1"/>
  <c r="F4" i="1"/>
  <c r="G441" i="1" l="1"/>
  <c r="G288" i="1" s="1"/>
  <c r="F288" i="1"/>
  <c r="F76" i="1"/>
  <c r="G145" i="1"/>
  <c r="G76" i="1" s="1"/>
  <c r="F730" i="1" s="1"/>
  <c r="G730" i="1" s="1"/>
  <c r="F559" i="1"/>
  <c r="G639" i="1"/>
  <c r="G55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Plaintec</author>
  </authors>
  <commentList>
    <comment ref="A3" authorId="0" shapeId="0" xr:uid="{3B8E11B4-46FD-49BA-9366-2E8B1EBC6E5F}">
      <text>
        <r>
          <rPr>
            <b/>
            <sz val="9"/>
            <color indexed="81"/>
            <rFont val="Tahoma"/>
            <family val="2"/>
          </rPr>
          <t>Código del concepto. Ver colores en "Entorno de trabajo: Apariencia"</t>
        </r>
      </text>
    </comment>
    <comment ref="B3" authorId="0" shapeId="0" xr:uid="{F60B9F2B-0014-4BB0-AA1F-2529D9A6516E}">
      <text>
        <r>
          <rPr>
            <b/>
            <sz val="9"/>
            <color indexed="81"/>
            <rFont val="Tahoma"/>
            <family val="2"/>
          </rPr>
          <t>Naturaleza o tipo de concepto, ver valores de cada naturaleza en la ayuda del menú contextual</t>
        </r>
      </text>
    </comment>
    <comment ref="C3" authorId="0" shapeId="0" xr:uid="{F6C55D81-275C-48E7-8509-58FA55DE6FE3}">
      <text>
        <r>
          <rPr>
            <b/>
            <sz val="9"/>
            <color indexed="81"/>
            <rFont val="Tahoma"/>
            <family val="2"/>
          </rPr>
          <t>Unidad principal de medida del concepto</t>
        </r>
      </text>
    </comment>
    <comment ref="D3" authorId="0" shapeId="0" xr:uid="{13B2AF78-9C32-48A5-8213-FD4CCE8F7D96}">
      <text>
        <r>
          <rPr>
            <b/>
            <sz val="9"/>
            <color indexed="81"/>
            <rFont val="Tahoma"/>
            <family val="2"/>
          </rPr>
          <t>Descripción corta</t>
        </r>
      </text>
    </comment>
    <comment ref="E3" authorId="0" shapeId="0" xr:uid="{450B5914-491C-49CC-9864-916EC2121075}">
      <text>
        <r>
          <rPr>
            <b/>
            <sz val="9"/>
            <color indexed="81"/>
            <rFont val="Tahoma"/>
            <family val="2"/>
          </rPr>
          <t>Rendimiento o cantidad presupuestada</t>
        </r>
      </text>
    </comment>
    <comment ref="F3" authorId="0" shapeId="0" xr:uid="{4100176E-1405-4242-8FF5-1626A0CE567F}">
      <text>
        <r>
          <rPr>
            <b/>
            <sz val="9"/>
            <color indexed="81"/>
            <rFont val="Tahoma"/>
            <family val="2"/>
          </rPr>
          <t>Precio unitario en el presupuesto</t>
        </r>
      </text>
    </comment>
    <comment ref="G3" authorId="0" shapeId="0" xr:uid="{719DC3AD-9020-47FE-9A87-09AB56E8221B}">
      <text>
        <r>
          <rPr>
            <b/>
            <sz val="9"/>
            <color indexed="81"/>
            <rFont val="Tahoma"/>
            <family val="2"/>
          </rPr>
          <t>Importe del presupuesto</t>
        </r>
      </text>
    </comment>
  </commentList>
</comments>
</file>

<file path=xl/sharedStrings.xml><?xml version="1.0" encoding="utf-8"?>
<sst xmlns="http://schemas.openxmlformats.org/spreadsheetml/2006/main" count="1731" uniqueCount="1042">
  <si>
    <t>Oferta</t>
  </si>
  <si>
    <t>Presupuesto</t>
  </si>
  <si>
    <t>Código</t>
  </si>
  <si>
    <t>Nat</t>
  </si>
  <si>
    <t>Ud</t>
  </si>
  <si>
    <t>Resumen</t>
  </si>
  <si>
    <t>CanPres</t>
  </si>
  <si>
    <t>Pres</t>
  </si>
  <si>
    <t>ImpPres</t>
  </si>
  <si>
    <t>01</t>
  </si>
  <si>
    <t>Capítulo</t>
  </si>
  <si>
    <t/>
  </si>
  <si>
    <t>Demoliciones y trabajos previos</t>
  </si>
  <si>
    <t>01.01</t>
  </si>
  <si>
    <t>Demolición Fachada</t>
  </si>
  <si>
    <t>01.01.01</t>
  </si>
  <si>
    <t>Partida</t>
  </si>
  <si>
    <t>m²</t>
  </si>
  <si>
    <t>Apertura de hueco en hoja exterior de fachada, fábrica vista</t>
  </si>
  <si>
    <t>Apertura de hueco para posterior colocación de la carpintería, en hoja exterior de cerramiento de fachada, de fábrica vista, formada por ladrillo perforado de hasta 11,5 cm de espesor, con medios manuales, sin afectar a la estabilidad de la hoja o de los elementos constructivos contiguos, y carga manual sobre camión o contenedor. El precio incluye el corte previo del contorno del hueco y la demolición del revestimiento, incluye el montaje y desmontaje del apeo del hueco. Se medirá la superficie realmente demolida a cara interior del hueco según especificaciones del Proyecto.</t>
  </si>
  <si>
    <t>01.01.02</t>
  </si>
  <si>
    <t>Desmontaje de carpintería acristalada</t>
  </si>
  <si>
    <t>Desmontaje de carpintería acristalada compuesta por dos hojas, con medios manuales y carga manual sobre camión o contenedor. El precio incluye el desmontaje de los galces, de los tapajuntas y de los herrajes y de premarco. Se medirá la superficie realmente desmontada según especificaciones del Proyecto.</t>
  </si>
  <si>
    <t>01.01.03</t>
  </si>
  <si>
    <t>Desmontaje de rejilla metálica</t>
  </si>
  <si>
    <t>Desmontaje de rejilla metálica, con medios manuales, sin deteriorar los elementos constructivos a los que está sujeto, y carga manual sobre camión o contenedor. El precio incluye el desmontaje de los mecanismos y demás accesorios. Se medirá la superficie realmente desmontada según especificaciones del Proyecto.</t>
  </si>
  <si>
    <t>01.01.04</t>
  </si>
  <si>
    <t>Limpieza de rejilla existente</t>
  </si>
  <si>
    <t>Limpieza y/o reparación de rejilla metálica preexistente en fachada con medios manuales y/o mecánicos. Medida la superficie realmente ejecutada.</t>
  </si>
  <si>
    <t>01.01.05</t>
  </si>
  <si>
    <t>Apertura de huecos en chapa exterior</t>
  </si>
  <si>
    <t>Apertura de hueco para posterior colocación de la carpintería, en hoja exterior de cerramiento de fachada, de chapa, con medios manuales, sin afectar a la estabilidad de la hoja o de los elementos constructivos contiguos, y carga manual sobre camión o contenedor. El precio incluye el corte previo del contorno del hueco y la demolición del revestimiento. Se medirá la superficie realmente demolida a cara interior del hueco según especificaciones del Proyecto.</t>
  </si>
  <si>
    <t>Total 01.01</t>
  </si>
  <si>
    <t>01.02</t>
  </si>
  <si>
    <t>Demolición Albañilería</t>
  </si>
  <si>
    <t>01.02.01</t>
  </si>
  <si>
    <t>Retirada de falso techo continuo de placas</t>
  </si>
  <si>
    <t>Retirada de falso techo continuo de placas de yeso o de escayola, situado a una altura menor de 4 m, con medios manuales, sin deteriorar los elementos constructivos contiguos, y carga manual sobre camión o contenedor. El precio incluye la demolición de la estructura metálica de sujeción, de las falsas vigas y de los remates. Se medirá la superficie realmente demolida según especificaciones del Proyecto.</t>
  </si>
  <si>
    <t>01.02.02</t>
  </si>
  <si>
    <t>Retirada de falso techo registrable de placas</t>
  </si>
  <si>
    <t>Retirada de falso techo registrable de placas de escayola, situado a una altura menor de 4 m, con medios manuales, sin deteriorar los elementos constructivos a los que se sujeta, y carga manual sobre camión o contenedor. El precio incluye la demolición de la estructura metálica de sujeción, de las falsas vigas y de los remates. Se medirá la superficie realmente demolida según especificaciones del Proyecto.</t>
  </si>
  <si>
    <t>01.02.03</t>
  </si>
  <si>
    <t>m³</t>
  </si>
  <si>
    <t>Apertura de hueco en muro de fábrica e&lt;25cm</t>
  </si>
  <si>
    <t>Apertura de hueco en muro de fábrica de superficie menor 25cm de espesor incluso, apeos, elementos auxiliares, maquinaria, mano de obra pequeño material. Medida la superficie realmente ejecutada.</t>
  </si>
  <si>
    <t>01.02.04</t>
  </si>
  <si>
    <t>Demolición de partición interior de fábrica revestida e&lt;11.5cm</t>
  </si>
  <si>
    <t>Demolición de partición interior de fábrica revestida, incluso rodapiés, alicatados y revestimientos, formada por ladrillo hueco de espesor no superior a 11.5 cm., con medios manuales, sin afectar a la estabilidad de los elementos constructivos contiguos, y carga manual sobre camión o contenedor. El precio incluye el desmontaje previo de las hojas de la carpintería y la demolición de alicatado o revestimiento existente en la propia partición. Se medirá la superficie realmente demolida según especificaciones del Proyecto.</t>
  </si>
  <si>
    <t>01.02.05</t>
  </si>
  <si>
    <t>Desmontaje de carpintería interior acristalada</t>
  </si>
  <si>
    <t>Levantado de carpintería acristalada de cualquier tipo, con medios manuales, sin deteriorar los elementos constructivos a los que está sujeta, y carga manual sobre camión o contenedor. El precio incluye el levantado de las hojas, de los marcos, de los tapajuntas y de los herrajes. Se medirá la superficie realmente desmontada según especificaciones del Proyecto.</t>
  </si>
  <si>
    <t>01.02.06</t>
  </si>
  <si>
    <t>Demolicion de recrecido</t>
  </si>
  <si>
    <t>Demolición de losa de hormigón existente en el interior del edificio, de hasta 20 cm de espesor, sin deteriorar los elementos constructivos contiguos, y dejando uniforme la cara superior del forjado. Incluye carga manual sobre camión o contenedor. Se medirá la superficie realmente demolida según especificaciones del Proyecto.</t>
  </si>
  <si>
    <t>01.02.07</t>
  </si>
  <si>
    <t>Demolición de partición interior de fábrica revestida e&gt;11.5cm</t>
  </si>
  <si>
    <t>Demolición de partición interior de fábrica revestida, incluso rodapiés, alicatados y revestimientos, formada por ladrillo perforado, de espesor mayor a 11.5 cm., con medios manuales, sin afectar a la estabilidad de los elementos constructivos contiguos, y carga manual sobre camión o contenedor. El precio incluye el desmontaje previo de las hojas de la carpintería y la demolición de alicatado o revestimiento existente en la propia partición. Se medirá la superficie realmente demolida según especificaciones del Proyecto.</t>
  </si>
  <si>
    <t>01.02.08</t>
  </si>
  <si>
    <t>Limpieza y mantenimiento cubierta</t>
  </si>
  <si>
    <t>Limpieza de la cubierta y sus elementos asociados, retirando hojas, polvo, sedimentos y residuos que puedan afectar al drenaje o al estado de la cubierta. Incluye inspección de fijaciones, detección de corrosión o daños, limpieza de canalones y bajantes, recogida y transporte de residuos a vertedero autorizado, y limpieza final de la superficie de trabajo, sin dañar los elementos constructivos existentes. Unidad en medida de metros cuadrados de superficie realmente ejecutada, según especificaciones de Proyecto.</t>
  </si>
  <si>
    <t>01.02.09</t>
  </si>
  <si>
    <t>Relleno y nivelado de huecos en solería e&lt;10 cm.</t>
  </si>
  <si>
    <t>Relleno de huecos en solería, de espesor no mayor a 10 cm. con posterior nivelado de la superfecie a cota de solería adyacente.</t>
  </si>
  <si>
    <t>Total 01.02</t>
  </si>
  <si>
    <t>01.03</t>
  </si>
  <si>
    <t>Demolición Varios</t>
  </si>
  <si>
    <t>01.03.01</t>
  </si>
  <si>
    <t>Desmontaje y limpieza de mobiliario con medios manuales</t>
  </si>
  <si>
    <t>Desmontaje y limiezas de mobiliario y materiales, con medios manuales y/o mecánicos, sin afectar a la estabilidad de los elementos resistentes a los que puedan estar unidos, y carga manual sobre camión o contenedor. El precio incluye el desmontaje de los accesorios. Se medirá la superficie realmente desmontada de la zona afectada según especificaciones de Proyecto.</t>
  </si>
  <si>
    <t>01.03.02</t>
  </si>
  <si>
    <t>ud</t>
  </si>
  <si>
    <t>Cierre provisional de obra</t>
  </si>
  <si>
    <t>Suministro y colocación de cierre provisional de acceso a la obra. Se incluye la demolición del cierre actual, si este no supone un cierre seguro de la obra o si las dimensiones del mismo no son las necesarias para el acceso de personal y materiales, el suministro y posterior retirada del cierre, la ejecución de fábrica de ladrillo para fijación del cerramiento y la posterior reparación del paramento para que quede en las condiciones de la fachada según especificaciones del proyecto. Medida la unidad del trabajo completamente ejecutado, garantizando la seguridad de acceso a obra y su debido cierre cuando no haya personal trabajando.</t>
  </si>
  <si>
    <t>Total 01.03</t>
  </si>
  <si>
    <t>01.04</t>
  </si>
  <si>
    <t>Instalaciones</t>
  </si>
  <si>
    <t>01.04.01</t>
  </si>
  <si>
    <t>PA</t>
  </si>
  <si>
    <t>Desmontaje de instalación eléctrica y telecomunicaciones</t>
  </si>
  <si>
    <t>Desmontaje de red completa de instalación eléctrica y  telecomunicaciones, incluso en fachada y  cubierta, con medios manuales, y carga manual sobre camión o contenedor. Incluyendo cuadros, mecanismos, luminarias y  cualquier otro elemento de la instalación. Medida la partida al alza según especificaciones de Proyecto.</t>
  </si>
  <si>
    <t>01.04.02</t>
  </si>
  <si>
    <t>Desmontaje de instalación de fontanería y saneamiento</t>
  </si>
  <si>
    <t>Desmontaje de red completa de instalación de fontanería y saneamiento, incluso en fachada y cubierta, con medios manuales, y carga manual sobre camión o contenedor. Incluyendo tuberías, aparatos sanitarios, equipamiento, grifería y cualquier otro elemento de la instalación. Medida la partida al alza según especificaciones de Proyecto.</t>
  </si>
  <si>
    <t>01.04.03</t>
  </si>
  <si>
    <t>Desmontaje de instalación de climatización y ventilación</t>
  </si>
  <si>
    <t>Desmontaje de la instalación de climatización y ventilación existente, incluso en fachada y cubierta, con medios manuales, y carga manual sobre camión o contenedor. Incluyendo equipos, conductos, rejillas y cualquier otro elemento de la instalación. Medida la partida al alza según especificaciones de Proyecto.</t>
  </si>
  <si>
    <t>01.04.04</t>
  </si>
  <si>
    <t>Desmontaje de instalación contra incendios</t>
  </si>
  <si>
    <t>Desmontaje de instalación contra incendios completa del local,  incluso en fachada y cubierta, incluyendo desconexionado, vaciado, tanques, calderines, grupo de presión, BIEs, llaves, tuberías, sanitarios, mecanismos, válvulas y cualquier otro material relacionado con la instalación. Medida la partida al alza según especificaciones de Proyecto.</t>
  </si>
  <si>
    <t>01.04.05</t>
  </si>
  <si>
    <t>u</t>
  </si>
  <si>
    <t>Corte de instalación de PCI</t>
  </si>
  <si>
    <t>Corte de la instalación existente de PCI para demolición de la instalación existente en el local, manteniendo operativa y activa la instalación del resto del edificio en la que no se interviene, incluso valuvlería, corte, elementos auxliares. Medida la unidad totalmente ejecutada.</t>
  </si>
  <si>
    <t>Total 01.04</t>
  </si>
  <si>
    <t>Total 01</t>
  </si>
  <si>
    <t>02</t>
  </si>
  <si>
    <t>Estructuras</t>
  </si>
  <si>
    <t>02.01</t>
  </si>
  <si>
    <t>kg</t>
  </si>
  <si>
    <t>Acero perfiles laminados en caliente en vigas de unión soldada</t>
  </si>
  <si>
    <t>Acero en perfiles laminados en caliente S 275 JR, mediante unión soldada, incluso corte y elaboración, montaje, lijado, capa de imprimación antioxidante y p.p. de soldadura, previa limpieza de bordes, pletinas, casquillos y piezas especiales; construido según NCSR-02, CTE. Medido en peso nominal.</t>
  </si>
  <si>
    <t>02.02</t>
  </si>
  <si>
    <t>Bancada de tramex para instalaciones</t>
  </si>
  <si>
    <t>Bancada metalica para apoyo de bombas de calor y unidades exteriores de climatización, realizada mediante rejilla electrosoldada formada por pletina de acero galvanizado, de 30x2 mm, formando cuadrícula de 30x30 mm y bastidor con uniones electrosoldadas. Incluso p/p de patas de agarre de 500 mm de altura. Elaboración y fijado en obra mediante atornillado en obra con tornillos de acero, sylomer en los apoyos y ajuste final en obra. Medida la superficie realmente ejecutada.</t>
  </si>
  <si>
    <t>02.03</t>
  </si>
  <si>
    <t>Banda de protección ignífuga EI60</t>
  </si>
  <si>
    <t>Formación de protección pasiva contra incendios de estructura metálica mediante colocación de malla soporte del proyectado y proyección neumática de mortero ignífugo, reacción al fuego clase A1, compuesto de cemento en combinación con perlita o vermiculita formando un recubrimiento incombustible, hasta conseguir una resistencia al fuego de 60 minutos, en una franja mínima de 50cm en proyección horizontal, con un espesor mínimo de 11 mm. Incluso p/p de maquinaria de proyección, protección de paramentos, carpinterías y otros elementos colindantes, y limpieza. Se aportará documentación técnica de los materiales y certificado de la proyección. Incluso certificación y legalización de instalación de los trabajos realizados, incluyendo preparación, proyecto y visado (si procede) y tramitación, hasta buen fin y ante los organismos competentes; incluso registro en industria por parte de la empreas instaladora.
NOTA PLAINTEC: Franja entre 50 cm y 100 cm de ancho</t>
  </si>
  <si>
    <t>02.04</t>
  </si>
  <si>
    <t>Protección estructura mortero ignífugo R90</t>
  </si>
  <si>
    <t>Formación de protección pasiva contra incendios de estructura metálica, mediante proyección neumática de mortero ignífugo, reacción al fuego clase A1, según R.D. 110/2008, compuesto de cemento en combinación con perlita o vermiculita, hasta formar un espesor mínimo para conseguir una resistencia al fuego de 90 minutos. Incluso limpieza y preparación de la superficie, con puente de unión si fuese necesario. Se medirá la superficie realmente ejecutada según especificaciones de Proyecto, resultante del desarrollo de los perfiles metálicos que componen la estructura. Incluso certificación y legalización de instalación de los trabajos realizados, incluyendo preparación, proyecto y visado (si procede) y tramitación, hasta buen fin y ante los organismos competentes; incluso registro en industria por parte de la empreas instaladora.</t>
  </si>
  <si>
    <t>02.05</t>
  </si>
  <si>
    <t>Escalera escamoteable</t>
  </si>
  <si>
    <t>Escalera escamoteable metálica, de 3 tramos, para salvar una altura entre plantas de 250 a 350 cm y para un hueco de 130x70 cm según indicaciones de proyecto, incluso anclaje a forjado, mano de obra ye elementos auxiliares. Medida la unidad totalmente ejecutada.</t>
  </si>
  <si>
    <t>02.06</t>
  </si>
  <si>
    <t>Retirada de ignifugación</t>
  </si>
  <si>
    <t>Retirada de ignifugación proyectada sobre estructura metálica, sin deteriorar los elementos constructivos a los que se sujeta, y carga manual sobre camión o contenedor. Se medirá la superficie realmente demolida según especificaciones del Proyecto.</t>
  </si>
  <si>
    <t>Total 02</t>
  </si>
  <si>
    <t>03</t>
  </si>
  <si>
    <t>Albañileria</t>
  </si>
  <si>
    <t>03.01</t>
  </si>
  <si>
    <t>Fábrica de ladrillo</t>
  </si>
  <si>
    <t>03.01.01</t>
  </si>
  <si>
    <t>Cerramiento e: 11.5 cm ladrillo hueco para revestir i/dint</t>
  </si>
  <si>
    <t>Cerramiento de ladrillo hueco doble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t>
  </si>
  <si>
    <t>03.01.02</t>
  </si>
  <si>
    <t>Cerramiento e=11,5 cm ladrillo cerámico perforado</t>
  </si>
  <si>
    <t>Cerramiento de ladrillo cerámico perforado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t>
  </si>
  <si>
    <t>Total 03.01</t>
  </si>
  <si>
    <t>03.02</t>
  </si>
  <si>
    <t>Placas de yeso (paredes)</t>
  </si>
  <si>
    <t>03.02.01</t>
  </si>
  <si>
    <t>Tabique sencillo (15+70+15)/400 (2N disp C) c/aislamiento</t>
  </si>
  <si>
    <t>Tabique sencillo (15+70+15)/600 (70) LM, con placas de yeso laminado, con amortiguadores EP 500 + SYLOMER, detalle según estudio acústico, para apoyo sobre suelo y encuentro con techo, formado por una estructura simple, con disposición C de los montantes; aislamiento acústico mediante panel semirrígido de lana mineral, espesor 70 mm, en el alma; 78 mm de espesor total. El precio incluye la resolución de encuentros y puntos singulares,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NOTA PLAINTEC: Se oferta s/ descripción larga</t>
  </si>
  <si>
    <t>03.02.02</t>
  </si>
  <si>
    <t>Tabique sencillo (15+70+15)/400 (2N disp C)</t>
  </si>
  <si>
    <t>Tabique sencillo (15+70+15)/600 (70), con placas de yeso laminado, con amortiguadores EP 500 + SYLOMER, detalle según estudio acústico, para apoyo sobre suelo y encuentro con techo, formado por una estructura simple, con disposición C de los montantes. El precio incluye la resolución de encuentros y puntos singulares,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NOTA PLAINTEC: Se oferta s/ descripción larga</t>
  </si>
  <si>
    <t>03.02.03</t>
  </si>
  <si>
    <t>Tabique sencillo (15+70+15)/400 (2W disp C)</t>
  </si>
  <si>
    <t>Tabique sencillo (15+70+15)/400 (70) - (2 hidrofugado), con placas de yeso laminado, con amortiguadores EP 500 + SYLOMER, detalle según estudio acústico, para apoyo sobre suelo y encuentro con techo, formado por una estructura simple, con disposición C de los montantes. El precio incluye la resolución de encuentros y puntos singulares,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t>
  </si>
  <si>
    <t>03.02.04</t>
  </si>
  <si>
    <t>Trasdosado directo placa de yeso 15 (1N)</t>
  </si>
  <si>
    <t>Trasdosado directo, realizado con placa de yeso laminado, de 15mm de espesor, recibida directamente sobre el paramento vertical con pasta de agarre. El precio incluye la resolución de encuentros y puntos singulare, pasta de agarre, cinta para el tratameinto de juntas,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t>
  </si>
  <si>
    <t>03.02.05</t>
  </si>
  <si>
    <t>Trasdosado directo placa yeso 15 (1W)</t>
  </si>
  <si>
    <t>Trasdosado directo, realizado con placa de yeso laminado hidrofugado, de 15mm de espesor, recibida directamente sobre el paramento vertical con pasta de agarre. El precio incluye la resolución de encuentros y puntos singulare, pasta de agarre, cinta para el tratameinto de juntas,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t>
  </si>
  <si>
    <t>03.02.06</t>
  </si>
  <si>
    <t>Trasdosado de conductos de climatización</t>
  </si>
  <si>
    <t>Trasdosado de conductos de climatización de placa simple de pladur de espesor 15mm con aislamiento acústico de 5cm mediante panel semirrígido de lana mineral, incluso perfilería de 48cm de espesor. El precio incluye la resolución de encuentros y puntos singulares y las ayudas de albañilería para instalaciones. Se medirá la superficie realmente ejecutada según especificaciones de Proyecto, medido a cara exterior, sin duplicar esquinas ni encuentros, incluso parte proporcional de recercados y cajones, descontando huecos mayores de 3m2.</t>
  </si>
  <si>
    <t>03.02.07</t>
  </si>
  <si>
    <t>Cambio de placa de N a W</t>
  </si>
  <si>
    <t>Incremento por cambio de placa N a placa hidrófuga W. Medida la superficie realmente ejecutada</t>
  </si>
  <si>
    <t>Total 03.02</t>
  </si>
  <si>
    <t>03.03</t>
  </si>
  <si>
    <t>Techos</t>
  </si>
  <si>
    <t>03.03.01</t>
  </si>
  <si>
    <t>Falso techo continuo de placas de yeso laminado N</t>
  </si>
  <si>
    <t>Falso techo continuo de placa de yeso laminado (PYL) formado por una placa de yeso laminado estándar (Tipo N)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mínimo Nivel Q2, listo para imprimar, revestir, pintar o decorar; i/p.p. de tratamiento de juntas, anclajes, suspensiones, cuelgues, tornillería, juntas de estanqueidad y medios auxiliares. Materiales con marcado CE y DdP (Declaración de prestaciones) según Reglamento (UE) 305/2011.</t>
  </si>
  <si>
    <t>03.03.02</t>
  </si>
  <si>
    <t>Falso techo continuo de placas de yeso laminado W</t>
  </si>
  <si>
    <t>Falso techo continuo de placas de yeso laminado (PYL) formado una placa de yeso laminado hidrófugo (Tipo W)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mínimo Nivel Q2, listo para imprimar, revestir, pintar o decorar; i/p.p. de tratamiento de juntas, anclajes, suspensiones, cuelgues, tornillería, juntas de estanqueidad y medios auxiliares. Materiales con marcado CE y DdP (Declaración de prestaciones) según Reglamento (UE) 305/2011.</t>
  </si>
  <si>
    <t>Total 03.03</t>
  </si>
  <si>
    <t>03.04</t>
  </si>
  <si>
    <t>Otros</t>
  </si>
  <si>
    <t>03.04.01</t>
  </si>
  <si>
    <t>Recrecido de suelos de 5cm con mortero</t>
  </si>
  <si>
    <t>Recrecido de suelos de 5 cm de espesor, con mortero M10 (1:4), incluso extendido, maestreado y fratasado superficial. Medida la superficie ejecutada sin deducir huecos.</t>
  </si>
  <si>
    <t>03.04.02</t>
  </si>
  <si>
    <t>Formación pte. e impermeabilzación doble lámina de betún</t>
  </si>
  <si>
    <t>Impermeabilización de zonas húmedas, realizada con doble lámina de betún modificado con elastómero SBS, LBM(SBS)-40-FP, con armadura de fieltro de poliéster no tejido de 160 g/m², de superficie no protegida, adherida con emulsión asfáltica aniónica con cargas tipo EB a un soporte de mortero de cemento CEM II/B-P 32,5 N tipo M-5, confeccionado en obra con 250 kg/m³ de cemento y una proporción en volumen 1/6, con espesor medio de 4 cm y pendiente deL 2% al 5%, acabado fratasado, y protegida con capa separadora. El precio incluye el mortero de formación de prendiente. No incluye el pavimento. Se medirá, en proyección horizontal, la superficie realmente ejecutada según especificaciones de Proyecto, desde las caras interiores de los antepechos o petos perimetrales que la limitan, incluso p.p. de remates perimetrales. Se incluye prueba de estanqueidad de 24 h.</t>
  </si>
  <si>
    <t>03.04.03</t>
  </si>
  <si>
    <t>Capa de mortero de autonivelante=4cm</t>
  </si>
  <si>
    <t>Capa de mortero de cemento autonivelante para nivelación de pavimento, de 4 cm de espesor. Medida la superficie realmente ejecutada.</t>
  </si>
  <si>
    <t>03.04.04</t>
  </si>
  <si>
    <t>m</t>
  </si>
  <si>
    <t>Formación de canaleta en suelo</t>
  </si>
  <si>
    <t>Formación de canaleta en suelo acústico para inclusión de instalaciones de máquinas de cardio, tornos, quioscos o similar, incluso acabado superior con chapa plegada de aluminio lacado "5 palillos" de 3 mm de espesor con rigidizadores para pisadas, cortes para salida de conexiones a cada máquina, pequeño material y ayudas necesarias. Medida la longitud ejecutada.</t>
  </si>
  <si>
    <t>03.04.05</t>
  </si>
  <si>
    <t>Formación de canaleta en duchas</t>
  </si>
  <si>
    <t>Formación de canaleta empotrada en duchas, incluso apertura de hueco con una holgura de 5 cm por todas sus caras para permitir extracción de rejilla superior de acabado, pequeño material y ayudas necesarias. Medida la longitud ejecutada.</t>
  </si>
  <si>
    <t>03.04.06</t>
  </si>
  <si>
    <t>Apertura de zanja para colector enterrado A=30cm P=40cm</t>
  </si>
  <si>
    <t>Apertura de zanja de 30cm de ancho y una media de 40cm de profundidad mediante m.manuales para colector enterrado, incluida el posterior relleno de la misma y compactación de tierra. Medida la longitud realmente ejecutada.</t>
  </si>
  <si>
    <t>03.04.07</t>
  </si>
  <si>
    <t>Apertura de zanja para colector enterrado A=60cm P=60cm</t>
  </si>
  <si>
    <t>Apertura de zanja de 60cm de ancho y una media de 60cm de profundidad mediante m.manuales para colector enterrado, incluida el posterior relleno de la misma y compactación de tierra. Medida la longitud realmente ejecutada.</t>
  </si>
  <si>
    <t>03.04.08</t>
  </si>
  <si>
    <t>Relleno de arena compactada</t>
  </si>
  <si>
    <t>Base de pavimento realizada mediante relleno con arena de 0 a 5 mm de diámetro, y compactación en tongadas sucesivas de 30 cm de espesor máximo con bandeja vibrante de guiado manual, hasta alcanzar una densidad seca no inferior al 95% de la máxima obtenida en el ensayo Proctor Modificado, realizado según UNE 103501. El precio no incluye la realización del ensayo Proctor Modificado.Medido en metro cúbico</t>
  </si>
  <si>
    <t>03.04.09</t>
  </si>
  <si>
    <t>Ayudas de albañilería para colocación de pantallas TV</t>
  </si>
  <si>
    <t>Ayudas de albañilería para colcoación de pantallas TV</t>
  </si>
  <si>
    <t>03.04.10</t>
  </si>
  <si>
    <t>Ayudas de albañilería para colocación de pequeño material de SG</t>
  </si>
  <si>
    <t>Ayudas de albañilería para colocación de accesorios en baños (portarollos, jaboneras, dispensador de papel), botiquín, colgadores, ambientador, fijación de cableado y elementos auxiliares de estos aparatos, así como pequeños elementos de cartelería corporativa</t>
  </si>
  <si>
    <t>03.04.11</t>
  </si>
  <si>
    <t>Ayudas de albañilería para colocación de tornos y portillo</t>
  </si>
  <si>
    <t>Ayudas de albañilería para colocación de tornos y portillos anclados con taco químico. Tornos y portillo suministrados por SG.</t>
  </si>
  <si>
    <t>03.04.12</t>
  </si>
  <si>
    <t>pa</t>
  </si>
  <si>
    <t>Ayudas de albañilería para instalaciones</t>
  </si>
  <si>
    <t>Ayudas de albañilería para instalaciones, incluso mano de obra, elementos auxiliares, pequeño material, apertura y tapado de huecos y regolas para la correcta ejecución de las instalaciones de fontanería, saneamiento, pci, electricidad, ventilación y climatización, incluso p/p de material auxiliar, maquinaria y elementos de protección.</t>
  </si>
  <si>
    <t>03.04.13</t>
  </si>
  <si>
    <t>Ayudas de albañilería para colocación y cableado de mesa</t>
  </si>
  <si>
    <t>Ayudas de albañilería para colocación cableado de mesa suministrada por SG.</t>
  </si>
  <si>
    <t>03.04.14</t>
  </si>
  <si>
    <t>Señalización elementos accesibles</t>
  </si>
  <si>
    <t>Placa de señalización de elementos accesibles de PVC, de 250x300 mm, Incluso elementos de fijación. Se medirá el número de unidades realmente ejecutadas según especificaciones de Proyecto.</t>
  </si>
  <si>
    <t>03.04.15</t>
  </si>
  <si>
    <t>Caja de metacrilato con llave para termostato</t>
  </si>
  <si>
    <t>Caja de bloqueo universal para termostato con llaves, dispositivo de protección para termostato de pared, de metacrilato transparente. Incluso colocación, piezas especialas, llave y mano de obra. Medida la unidad completamente ejecutada.</t>
  </si>
  <si>
    <t>03.04.16</t>
  </si>
  <si>
    <t>Estanteria PVC 40x90x180 cm</t>
  </si>
  <si>
    <t>Estantería de PVC de 4 o 5 baldas en color negro o gris, segun fabricante. Medidas: 90 x180 x40 cm (ancho x alto x fondo). Incluso colocación,pequeño material auxiliar de montaje y mano de obra. Medida la unidad completamente ejecutada.</t>
  </si>
  <si>
    <t>03.04.17</t>
  </si>
  <si>
    <t>Rasillón cerámico</t>
  </si>
  <si>
    <t>Tablero de rasillón de 50x20x4 cm, recibido el primero con pasta de yeso YG, y capa de compresión de hormigón en masa de 5 cm de espesor y mallazo de acero 150x300x6 mm para falso techo.
Medida superficie realmente ejecutada.</t>
  </si>
  <si>
    <t>Total 03.04</t>
  </si>
  <si>
    <t>Total 03</t>
  </si>
  <si>
    <t>04</t>
  </si>
  <si>
    <t>Actuaciones Acústicas</t>
  </si>
  <si>
    <t>04.01</t>
  </si>
  <si>
    <t>Techo acústico T1.12.L12 (1x15+12LM)</t>
  </si>
  <si>
    <t>Espesor total = 13cm
El aislamiento del techo consistirá en un cerramiento de una placa de yeso laminado de 15 mm; dejando una cámara de 12cm que se rellenará con 12cm lana mineral de 30-50 Kg/m3 de densidad, incluso amortiguadores tipo AKUSTIK SUPER T60 + SYLOMER A45 de AMC mecanocaucho (1,2 ud/m2).
Todo el sistema se construirá empleando buenas prácticas en cuanto a evitar puentes acústicos, utilizando bandas acústicas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transmisión de ruido entre zonas.
Por debajo del techo acústico se puede construir un techo técnico para el paso de instalaciones, preferiblemente con terminación fonoabsorbente.
Detalle según estudio acústico.</t>
  </si>
  <si>
    <t>Total 04</t>
  </si>
  <si>
    <t>05</t>
  </si>
  <si>
    <t>Revestimientos</t>
  </si>
  <si>
    <t>05.01</t>
  </si>
  <si>
    <t>Enfoscado de cemento maestreado y bruñido en exteriores</t>
  </si>
  <si>
    <t>Enfoscado de cemento, maestreado, aplicado sobre un paramento vertical exterior, acabado superficial bruñido, con mortero de cemento, tipo GP CSIII W1, previa colocación de malla antiálcalis en cambios de material y en los frentes de forjado, incluso pequeño material, mano de obra, elementos auxiliares y remates con encuentros singulares y carpinterías. Se medirá la superficie realmente ejecutada según especificaciones de Proyecto, deduciendo, en los huecos de superficie mayor de 4 m², el exceso sobre 4 m².</t>
  </si>
  <si>
    <t>05.02</t>
  </si>
  <si>
    <t>Alicatado gres porcelánico SALONI Menhir antracita 30x60cm</t>
  </si>
  <si>
    <t>Alicatado con gres porcelánico Saloni Menhir antracita, piezas de 30x60 cm, capacidad de absorción de agua E&lt;0,5%, grupo BIa, resistencia al deslizamiento Rd&gt;45, clase 3, colocado sobre una superficie soporte de mortero de cemento u hormigón, en paramentos interiores, recibido con adhesivo cementoso mejorado, C2 gris, con doble encolado, junta de separación entre 1,5 y 3 mm y lechada de color negro; incluso piezas de remate y piezas de esquina, en negro, ejecutado según detalle de proyecto. Se medirá la superficie realmente ejecutada según especificaciones de Proyecto, deduciendo los huecos de superficie mayor de 3 m².</t>
  </si>
  <si>
    <t>05.03</t>
  </si>
  <si>
    <t>Jabonera metálica</t>
  </si>
  <si>
    <t>Jabonera metálica triangular, C2 gris, con doble encolado, sin junta (separación entre 1,5 y 3 mm);. El precio incluye los elementos de fijación, la protección de los elementos del entorno que puedan verse afectados durante los trabajos, resolución de puntos singulares y mano de obra. Medida la unidad totalmente ejecutada.</t>
  </si>
  <si>
    <t>05.04</t>
  </si>
  <si>
    <t>Remate decorativo de chapa de aluminio lacado "5 palillos" 2 mm</t>
  </si>
  <si>
    <t>Remate decorativo de chapa de aluminio lacado color acero inox, modelo "5 palillos", de 2 mm de espesor, fijada con adhesivo y atornillada, incluso p.p. de piezas especiales para remates en tabicas, perfil L en contacto con el suelo y cantoneras metálicas de protección en pilares. Se medirá la superficie desarrollada y realmente ejecutada según especificaciones de Proyecto.</t>
  </si>
  <si>
    <t>05.05</t>
  </si>
  <si>
    <t>Pintura plástica mate en interiores, color a elegir</t>
  </si>
  <si>
    <t>Aplicación manual de dos manos de pintura plástica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t>
  </si>
  <si>
    <t>05.06</t>
  </si>
  <si>
    <t>Pintura plástica mate en interiores (horizontal), color a elegir</t>
  </si>
  <si>
    <t>Aplicación manual de dos manos de pintura plástica color a elegir, acabado mate, textura lisa, la primera mano diluida con un 20% de agua y la siguiente sin diluir, (rendimiento: 0,13 l/m² cada mano); previa aplicación de una mano de imprimación a base de copolímeros acrílicos en suspensión acuosa, sobre paramento interior de yeso proyectado o placas de yeso laminado, horizontal, a más de 2,80  m de altura, incluso parte proporcional de particiones verticales a más de esa altura y parte proporcional de instalaciones. Incluso plaste de interior para eliminar pequeñas imperfecciones y solución de ácido clorhídrico al 10% para eliminar las eflorescencias salinas (salitre) presentes en el 10% de la superficie soporte. El precio incluye la protección de los elementos del entorno que puedan verse afectados durante los trabajos y la resolución de puntos singulares. Se medirá la superficie realmente ejecutada medida en proyección horizontal.</t>
  </si>
  <si>
    <t>05.07</t>
  </si>
  <si>
    <t>Pintura pétrea mate en exteriores, color a elegir</t>
  </si>
  <si>
    <t>Aplicación manual de dos manos de pintura pétrea color a elegir, acabado mate, textura lisa, la primera mano diluida con un 15 a 20% de agua y la siguiente diluida con un 5 a 10% de agua o sin diluir, (rendimiento: 0,1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 Se medirá la superficie realmente ejecutada según especificaciones de Proyecto, con el mismo criterio que el soporte base.</t>
  </si>
  <si>
    <t>05.08</t>
  </si>
  <si>
    <t>Pintura tipo pizarra</t>
  </si>
  <si>
    <t>Aplicación manual de dos manos de pintura tipo pizarra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t>
  </si>
  <si>
    <t>05.09</t>
  </si>
  <si>
    <t>Revestimiento mural GERFLOR Manhattan 7721 Mist</t>
  </si>
  <si>
    <t>Revestimiento mural Gerflor Manhattan 7721 Mist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t>
  </si>
  <si>
    <t>05.10</t>
  </si>
  <si>
    <t>Revestimiento mural GERFLOR Manhattan 7740 Fabrik Silk</t>
  </si>
  <si>
    <t>Revestimiento mural Gerflor Manhattan 7740 Fabrik Silk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t>
  </si>
  <si>
    <t>05.11</t>
  </si>
  <si>
    <t>Revestimiento mural GERFLOR Manhattan 7611 Snow</t>
  </si>
  <si>
    <t>Revestimiento mural Gerflor Manhattan 7611 Snow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t>
  </si>
  <si>
    <t>05.12</t>
  </si>
  <si>
    <t>Rodapié MDF prelacado 70x10 mm</t>
  </si>
  <si>
    <t>Rodapié de MDF hidrófugo, de 70x10 mm, prelacado en color según proyecto, fijado al paramento mediante adhesivo de montaje. Se medirá la longitud realmente ejecutada según especificaciones de Proyecto.</t>
  </si>
  <si>
    <t>05.13</t>
  </si>
  <si>
    <t>Rodapié MDF prelacado 120x10 mm</t>
  </si>
  <si>
    <t>Rodapié de MDF hidrófugo, de 120x10 mm, prelacado en color según proyecto, fijado al paramento mediante adhesivo de montaje. Se medirá la longitud realmente ejecutada según especificaciones de Proyecto.</t>
  </si>
  <si>
    <t>Total 05</t>
  </si>
  <si>
    <t>06</t>
  </si>
  <si>
    <t>Pavimentos</t>
  </si>
  <si>
    <t>06.01</t>
  </si>
  <si>
    <t>Solado de baldosa exterior de acera</t>
  </si>
  <si>
    <t>Solado de baldosas de acera para uso exterior similar al existente, colocadas al tendido sobre capa de arena-cemento y relleno de juntas con arena silícea de tamaño 0/2 mm; todo ello realizado sobre solera de hormigón no estructural (HNE-20/P/20), de 10 cm de espesor, vertido con cubilote con extendido y vibrado manual con regla vibrante de 3 m, con acabado maestreado. Se medirá, en proyección horizontal, la superficie realmente ejecutada según especificaciones de Proyecto, deduciendo los huecos de superficie mayor de 1,5 m².</t>
  </si>
  <si>
    <t>06.02</t>
  </si>
  <si>
    <t>Solado baldosas gres porcelánico SALONI Menhir 30x60cm</t>
  </si>
  <si>
    <t>Solado de baldosas cerámicas de gres porcelánico SALONI Menhir 30x60cm antracita, capacidad de absorción de agua E&lt;0,5%, grupo BIa, resistencia al deslizamiento Rd&gt;45, clase 3, recibidas con adhesivo cementoso de fraguado normal, C1 sin ninguna característica adicional, color gris con doble encolado y rejuntadas con mortero de juntas cementoso tipo L, color negro, para juntas de hasta 3 mm. Se medirá la superficie realmente ejecutada según especificaciones de Proyecto.</t>
  </si>
  <si>
    <t>06.03</t>
  </si>
  <si>
    <t>Rodapié gres porcelánico SALONI Menhir 8x60cm</t>
  </si>
  <si>
    <t>Rodapié cerámico de gres porcelánico SALONI Menhir antracita, de 8 cm, recibido con adhesivo cementoso de uso exclusivo para interiores, Ci sin ninguna característica adicional y rejuntado con mortero de juntas cementoso tipo CG 2, color negro para juntas de 3 a 1,5 mm. Se medirá la longitud realmente ejecutada según especificaciones de Proyecto.</t>
  </si>
  <si>
    <t>06.04</t>
  </si>
  <si>
    <t>Pavimento vinílico GERFLOR Bostonian Oak Honey</t>
  </si>
  <si>
    <t>Pavimento vinílico decorativo de la marca GERFLOR CREATION 30, de 2 mm. de espesor, Ref 0851 Bostonian Oak Honey, suministrado en losetas, incluso base soporte y pasta niveladora. Capa de uso transparente de 0,30 mm. de PVC puro, sin cargas minerales, con un film decorado, y un reverso compacto de PVC. Prensado y grabado a alta presión. Antiestático y  acabado con tratamiento poliuretánico PUR+ Matt, fijado con el adhesivo recomendado por el fabricante. Se medirá la superficie realmente ejecutada según especificaciones de Proyecto, deduciendo los huecos de superficie mayor de 1 m².
NOTA PLAINTEC:
Pasta alisadora con consumo de 2 kg/m2
Se valora pavimento fijado con adhesivo sin lámina antihumedad.</t>
  </si>
  <si>
    <t>06.05</t>
  </si>
  <si>
    <t>Pavimento vinílico GERFLOR Royal Oak Coffee</t>
  </si>
  <si>
    <t>Pavimento vinílico decorativo de la marca GERFLOR CREATION 30, de 2 mm. de espesor, Ref.0740 Royal Oak Cofee,  suministrado en losetas, incluso base soporte y pasta niveladora. Capa de uso transparente de 0,30 mm. de PVC puro, sin cargas minerales, con un film decorado, y un reverso compacto de PVC. Prensado y grabado a alta presión. Antiestático y  acabado con tratamiento poliuretánico PUR+ Matt, fijado con el adhesivo recomendado por el fabricante. Se medirá la superficie realmente ejecutada según especificaciones de Proyecto, deduciendo los huecos de superficie mayor de 1 m².
NOTA PLAINTEC:
Pasta alisadora con consumo de 2 kg/m2
Se valora pavimento fijado con adhesivo sin lámina antihumedad.</t>
  </si>
  <si>
    <t>06.06</t>
  </si>
  <si>
    <t>Pavimento de parquet laminado GERFLOR Bostonian Oak Grey</t>
  </si>
  <si>
    <t>Pavimento vinílico de la marca GERFLOR modelo CREATION 30 CLIC SYSTEM heterogéneo de 4,5 mm. de espesor, Ref. 0855 Bostonian Oak Grey, sistema "Click", suministrado en losetas, incluso base soporte y lámina inferior. Capa de uso de 0,40 mm calandrada, transparente sin cargas minerales, sobre un film decorado. Pérdida de espesor según EN 660.2 con valor = 2,0 mm3 (Grupo T de abrasión). Tiene un reverso compacto ecológico con Tecnologia Duo Core consistente en una capa inferior de núcleo rígido reforzada con una malla de fibra de vidrio y combinada con una capa superior de núcleo flexible que proporciona suavidad y confort a la pisada. El conjunto está prensado a alta presión. Antiestático. Con tratamiento poliuretánico reticulado PUR+ Matt que facilita el mantenimiento y evita el decapado y metalización iniciales. El pavimento tiene una extremadamente baja emisión de COV, más de 40 veces inferior a los límites fijados por normas europeas. Se produce en una fábrica dotada de triple certificación ISO 9001 (calidad), ISO 14001 (medioambiental) e ISO 50001 (gestión energética). Instalación autoportante mediante sistema clic vertical exclusivo de Gerflor. Según CTE – 2010 (DB-SI) cumple el requerimiento de resistencia al fuego (Bfls1). Emisión de Compuestos Orgánicos Volátiles Totales (TVOC) &lt; 10 mg/m3 al cabo de 28 días según ISO 16000-6. Se medirá la superficie realmente ejecutada según especificaciones de Proyecto, deduciendo los huecos de superficie mayor de 1 m².
NOTA PLAINTEC:
Se valora pavimento sistema "Click", con lámina antihumedad y sin pasta niveladora.</t>
  </si>
  <si>
    <t>06.07</t>
  </si>
  <si>
    <t>Pavimento Macizo caucho SBR GORILASTIC black1000x500x40mm GRUESO</t>
  </si>
  <si>
    <t>Pavimento absorbedor de impactos, formado por baldosas de caucho reciclado macizo SBR de GORILASTIC u otro fabricante siempre previa aceptación por parte de DF, de 30 kg/m², color según proyecto, de 1000x500x40 mm, recibidas con adhesivo especial de poliuretano bicomponente, sobre una superficie base. Se medirá la superficie realmente ejecutada según especificaciones de Proyecto.</t>
  </si>
  <si>
    <t>06.08</t>
  </si>
  <si>
    <t>Pavimento Macizo caucho SBR GORILASTIC gris 1000x500x40mm GRUESO</t>
  </si>
  <si>
    <t>06.09</t>
  </si>
  <si>
    <t>Pavimento Macizo caucho SBR GORILASTIC rojo 1000x500x40mm GRUESO</t>
  </si>
  <si>
    <t>Pavimento absorbedor de impactos, formado por baldosas de caucho reciclado macizo SBR de GORILASTIC grano grueso u otro fabricante siempre previa aceptación por parte de DF, color según proyecto, de 1000x500x40 mm, recibidas con adhesivo especial de poliuretano bicomponente, sobre una superficie base. Se medirá la superficie realmente ejecutada según especificaciones de Proyecto.</t>
  </si>
  <si>
    <t>06.10</t>
  </si>
  <si>
    <t>Perfil de transición de aluminio macizo, 50x2mm</t>
  </si>
  <si>
    <t>Perfil de transición entre pavimentos fabricado íntegramente en aluminio estrusionado, acabado plata mate, modelo "RAMPA MACIZA 2MM" de pletinas DICAR. Se medira longitud realmente ejecutada según las especificaciones de proyecto</t>
  </si>
  <si>
    <t>06.11</t>
  </si>
  <si>
    <t>Cinta para balizamiento amarilla y negra</t>
  </si>
  <si>
    <t>Cinta adhesiva antideslizante de señalización en vinilo a rayas amarillas y negra, de 15mm de anchura. Medida la longitud lineal realmente instalada.</t>
  </si>
  <si>
    <t>06.12</t>
  </si>
  <si>
    <t>Perfil de remate en Z de aluminio macizo, 80x2mm</t>
  </si>
  <si>
    <t>Perfil en Z de transición  para salvar desniveles entre pavimentos, fabricado íntegramente en aluminio estrusionado, acabado plata mate, incluso corte y pliegues, material de agarre y tornillería. Se medira longitud realmente ejecutada según las especificaciones de proyecto.</t>
  </si>
  <si>
    <t>Total 06</t>
  </si>
  <si>
    <t>07</t>
  </si>
  <si>
    <t>Carpinterías y Vidrios</t>
  </si>
  <si>
    <t>07.01</t>
  </si>
  <si>
    <t>Carpintería aluminio lacado, gama media rotura puente térmico</t>
  </si>
  <si>
    <t>Carpintería de aluminio lacado especial, con 60 micras de espesor mínimo de película seca, en cerramiento de zaguanes de entrada al edificio, formada por hojas fijas y practicables; certificado de conformidad marca de calidad QUALICOAT, gama media, con rotura de puente térmico,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t>
  </si>
  <si>
    <t>07.02</t>
  </si>
  <si>
    <t>Carpintería aluminio lacado, gama básica</t>
  </si>
  <si>
    <t>Carpintería de aluminio lacado especial, con 60 micras de espesor mínimo de película seca, en cerramiento de zaguanes de entrada al edificio, formada por hojas fijas y practicables; certificado de conformidad marca de calidad QUALICOAT, gama básica,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t>
  </si>
  <si>
    <t>07.03</t>
  </si>
  <si>
    <t>Vidrio termoacústico CLIMALITE SILENCE 55.1(16air)44.1Si</t>
  </si>
  <si>
    <t>Doble acristalamiento laminar acústico,  CLIMALITE SILENCE 55.1(16air)44.2Si, conjunto formado por vidrio exterior laminar acústico de 5+5 mm compuesto por dos lunas de vidrio de 4 mm, unidas mediante una lámina incolora de butiral de polivinilo cámara de aire deshidratada con perfil separador de aluminio y doble sellado perimetral, de 16 mm, y vidrio interior laminar acústico de 4+4 mm compuesto por dos lunas de vidrio de 4 mm, unidas mediante una lámina incolora de butiral de polivinilo; 34 mm de espesor total, fijado sobre carpintería con acuñado mediante calzos de apoyo perimetrales y laterales, sellado en frío con silicona sintética incolora,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NOTA PLAINTEC: Se valora en la partida de carpintería de aluminio.</t>
  </si>
  <si>
    <t>07.04</t>
  </si>
  <si>
    <t>Vidrio laminar de seguridad, 6+6 mm</t>
  </si>
  <si>
    <t>Vidrio laminar de seguridad, compuesto por dos lunas de 6 mm de espesor unidas mediante una lámina incolora de butiral de polivinilo, de 0,38 mm de espesor, clasificación de prestaciones 2B2, según UNE-EN 12600, fijado sobre carpintería con acuñado mediante calzos de apoyo perimetrales y laterales, sellado en frío con silicona sintética incolora (no acrílica),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NOTA PLAINTEC: Se valora en la partida de carpintería de aluminio.</t>
  </si>
  <si>
    <t>07.05</t>
  </si>
  <si>
    <t>Puerta tablero MDF prelacada, 1 hoja corredera 100cm</t>
  </si>
  <si>
    <t>Puerta interior corredera ciega, de una hoja de 203x100x3,5 cm, de tablero de MDF para dejar un paso de 80cm como mínimo, prelacada en color según Proyecto, con moldura de forma recta; precerco de pino país de 120x35 mm; galces de MDF de 120x20 mm; tapajuntas de MDF de 100x10 mm; con herrajes de colgar y de cierre. Se medirá el número de unidades realmente ejecutadas según especificaciones de Proyecto.</t>
  </si>
  <si>
    <t>07.06</t>
  </si>
  <si>
    <t>Puerta tablero MDF prelacada, 1 hoja abatible 82 cm c/cerradura</t>
  </si>
  <si>
    <t>Puerta interior abatible, ciega, de una hoja de 203x82,5x3,5 cm, de tablero de MDF, acabada en crudo para lacar en obra, con moldura de forma recta; precerco de pino país de 90x35 mm; galces de MDF de 90x20 mm; tapajuntas de MDF de 100x10 mm; con herrajes de colgar y de cierre y cerradura según proyecto . Se medirá el número de unidades realmente ejecutadas según especificaciones de Proyecto.</t>
  </si>
  <si>
    <t>07.07</t>
  </si>
  <si>
    <t>Puerta cortafuegos EI 60-c5, 2 hojas de 160cm de paso c/barra an</t>
  </si>
  <si>
    <t>Puerta cortafuegos pivotante homologada, EI2 60-C5, según UNE-EN 1634-1, de dos hoja de 83 mm de espesor y 825x2050mm cada una, y altura de paso, acabado lacado en color según proyecto ,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tres bisagras de doble pala regulables en altura, soldadas al marco y atornilladas a la hoja, según UNE-EN 1935,  escudos, cilindro, llaves y manivelas antienganche RF de nylon color negro, con cerradura. Se medirá el número de unidades realmente ejecutadas según especificaciones de Proyecto.
NOTA PLAINTEC:
El muelle cierrapuertas está en la partida 07.10.
La barra antipánico está en la partida 07.16.</t>
  </si>
  <si>
    <t>07.08</t>
  </si>
  <si>
    <t>Puerta tablero MDF prelacada, 2 hojas abatible 82cm (paso 160cm)</t>
  </si>
  <si>
    <t>Puerta interior abatible, ciega, de dos hojas de 203x82,5x3,5 cm, de tablero de MDF, acabada en crudo para lacar en obra, con moldura de forma recta; precerco de pino país de 90x35 mm; galces de MDF de 90x20 mm; tapajuntas de MDF de 100x10 mm; con herrajes de colgar y de cierre y cerradura según proyecto . Se medirá el número de unidades realmente ejecutadas según especificaciones de Proyecto.</t>
  </si>
  <si>
    <t>07.09</t>
  </si>
  <si>
    <t>Puerta acero, lacada, 2 hojas 165cm de paso</t>
  </si>
  <si>
    <t>Puerta cde acero galvanizado homologada,  de dos hojas, 1650x2000 mm de luz y altura de paso, acabado lacado en color según proyecto, ambas hojas provistas de cierrapuertas para uso moderado, barra antipánico, si es necesaria, tapa ciega para la cara exterior. Se medirá el número de unidades realmente ejecutadas según especificaciones de Proyecto
NOTA PLAINTEC:
El muelle cierrapuertas está en la partida 07.10.
La barra antipánico está en la partida 07.16.</t>
  </si>
  <si>
    <t>07.10</t>
  </si>
  <si>
    <t>Muelle cierrapuertas sobre puerta de aluminio</t>
  </si>
  <si>
    <t>Muelle cierrapuertas aéreo sobre puerta de alumino, para un uso frecuente. Se medirá el número de unidades realmente ejecutadas según especificaciones de Proyecto.</t>
  </si>
  <si>
    <t>07.11</t>
  </si>
  <si>
    <t>Espejo incoloro 5 mm</t>
  </si>
  <si>
    <t>Espejo incoloro, de 5 mm de espesor, con canteado perimetral y protegido con pintura de color plata en su cara posterior, fijado con masilla al paramento. Se medirá la superficie realmente ejecutada según especificaciones de Proyecto.</t>
  </si>
  <si>
    <t>07.12</t>
  </si>
  <si>
    <t>Soporte espejos con tablero MDF</t>
  </si>
  <si>
    <t>Soporte de espejos compuesto por tablero de fibras de madera y resinas sintéticas de densidad media (MDF), hidrófugo, sin recubrimiento, de 19 mm de espesor, clase resistente C18 según UNE-EN 338 y UNE-EN 1912 y protección frente a agentes bióticos que se corresponde con la clase de penetración NP2 según UNE-EN 351-1, trabajado en taller y el correcto transporte, atornillado a pared. Se medirá la superficie realmente ejecutada según especificaciones de Proyecto.</t>
  </si>
  <si>
    <t>07.13</t>
  </si>
  <si>
    <t>Malla antipájaros en protección de hueco de ventilación</t>
  </si>
  <si>
    <t>Malla antipájaros simple torsión, de 10 mm de paso de malla y 1,1 mm de diámetro, acabado galvanizado y marco de perfil L 30.3 de acero galvanizado. Se medirá la superficie realmente ejecutada según especificaciones de Proyecto.</t>
  </si>
  <si>
    <t>07.14</t>
  </si>
  <si>
    <t>Barandilla metálica acero inoxidable c/ vidrio</t>
  </si>
  <si>
    <t>Barandilla de fachada en forma recta, de 90 cm de altura, de acero inoxidable AISI 304 acabado brillante, formada por: montantes, de perfil rectangular de 40x10 mm con una separación de 120 cm entre sí; entrepaño de vidrio laminar de seguridad transparente de 4+4 mm y pasamanos de perfil circular de 42 mm, fijada mediante anclaje químico con varillas roscadas. Se medirá, en la dirección del pasamanos, a ejes, la longitud realmente ejecutada según especificaciones de Proyecto.</t>
  </si>
  <si>
    <t>07.15</t>
  </si>
  <si>
    <t>Estructura acero separadora de zonas, pintada en varios colores</t>
  </si>
  <si>
    <t>Estructura decorativa separadora de zonas, en acero laminado UNE-EN 10025 S275JR, en perfiles laminados en caliente, piezas simples rectangulares 100x30x2 mm, acabado con imprimación antioxidante. Trabajado y montado en taller, para colocar con uniones soldadas en obra. Incluso posterior aplicación manual de dos manos de esmalte sintético de secado rápido, a base de resinas alquídicas, diferentes colores, acabado brillante, (rendimiento: 0,077 l/m² cada mano); previa aplicación de una mano de imprimación sintética antioxidante de secado rápido, a base de resinas alquídicas, color gris, acabado mate. Incluso rigidizadores y detalles de apoyos a suelo y/o paredes conforme a proyecto. Se medirá la superficie realmente ejecutada según especificaciones de Proyecto tomándose la altura de medición la distancia desde la base hasta la altura del perfil de mayor altura.</t>
  </si>
  <si>
    <t>07.16</t>
  </si>
  <si>
    <t>Barra antipánico</t>
  </si>
  <si>
    <t>Suministro e instalación de barra antipánico en hoja con cierre inferior y superior y superior, medida de alto 2500 mm. Medida la unidad realmente ejecutada</t>
  </si>
  <si>
    <t>07.17</t>
  </si>
  <si>
    <t>Suministro y colocación de portería aparcapatinetes de 10 plazas</t>
  </si>
  <si>
    <t>Suministro y colocación de portería aparcapatinetes con espacio para 10 patinetes, modelo E-Roller en acero zincado o acero inoxidable AISI 304, a elegir según plano de interiorismo, de formas redondeadas que permite aparcar los scooters o patinetes manuales o eléctricos y además bloquearlos con la ayuda de un candado. Válido para patinetes de hasta 50 mm de diámetro de vástago. Incluso mano de obra, aparamenta y demás elementos para su correcta colocación y funcionamiento. Medida la unidades realmente ejecutada según proyecto.</t>
  </si>
  <si>
    <t>Total 07</t>
  </si>
  <si>
    <t>08</t>
  </si>
  <si>
    <t>Instalación de saneamiento</t>
  </si>
  <si>
    <t>08.01</t>
  </si>
  <si>
    <t>Conexión de instalación saneamiento existente</t>
  </si>
  <si>
    <t>Conexión de la nueva red de saneamiento a la red actual existente (comunitaria o en interior de local) por medio de colectores enterrados o colgados de PVC u hormigón, en zonas comunes o privativas, incluso p.p. de trabajos de obra civil y medios auxiliares. Medido por cada punto de conexionado ejecutado</t>
  </si>
  <si>
    <t>08.02</t>
  </si>
  <si>
    <t>Canaleta prefabricada de hormigón polímero con tapa</t>
  </si>
  <si>
    <t>Canaleta prefabricada de hormigón polímero, de 127 mm de ancho exterior, 100 mm de ancho interior y 95 mm de altura y una pendiente interior del 2 % hasta la conexión con el sumidero, con rejilla nervada de PVC, clase A-15 según UNE-EN 124, con sistema de fijación rápida por presión, colocada sobre forjado de hormigón o formación de pendientes. Incluso accesorios de montaje, piezas especiales y elementos de sujeción. Se medirá, en proyección horizontal, la longitud realmente ejecutada según especificaciones de Proyecto.</t>
  </si>
  <si>
    <t>08.03</t>
  </si>
  <si>
    <t>Colector suspendido de PVC, serie B de 25 mm</t>
  </si>
  <si>
    <t>Colector suspendido de PVC, serie B de 25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t>
  </si>
  <si>
    <t>08.04</t>
  </si>
  <si>
    <t>Colector suspendido de PVC, serie B de 50 mm</t>
  </si>
  <si>
    <t>Colector suspendido de PVC, serie B de 50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t>
  </si>
  <si>
    <t>08.05</t>
  </si>
  <si>
    <t>Red de pequeña evacuación empotrada, PVC serie B, 15 mm</t>
  </si>
  <si>
    <t>Red de pequeña evacuación de PVC, empotrada, serie B de 15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t>
  </si>
  <si>
    <t>08.06</t>
  </si>
  <si>
    <t>Red de pequeña evacuación empotrada, PVC serie B, 32 mm</t>
  </si>
  <si>
    <t>Red de pequeña evacuación de PVC, empotrada, serie B de 32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t>
  </si>
  <si>
    <t>08.07</t>
  </si>
  <si>
    <t>Red de pequeña evacuación empotrada, PVC serie B, 40 mm</t>
  </si>
  <si>
    <t>Red de pequeña evacuación de PVC, empotrada, serie B de 40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t>
  </si>
  <si>
    <t>08.08</t>
  </si>
  <si>
    <t>Red de pequeña evacuación empotrada PVC, serie B, 50 mm</t>
  </si>
  <si>
    <t>Red de pequeña evacuación de PVC, empotrada, serie B de 50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t>
  </si>
  <si>
    <t>08.09</t>
  </si>
  <si>
    <t>Colector enterrado PVC 50mm</t>
  </si>
  <si>
    <t>Colector enterrado de red horizontal de saneamiento, con arquetas, con una pendiente mínima del 2%, para la evacuación de aguas residuales y/o pluviales, formado por tubo de PVC liso, serie SN-4, rigidez anular nominal 4 kN/m², de 50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t>
  </si>
  <si>
    <t>08.10</t>
  </si>
  <si>
    <t>Colector enterrado PVC 75mm</t>
  </si>
  <si>
    <t>Colector enterrado de red horizontal de saneamiento, con arquetas, con una pendiente mínima del 2%, para la evacuación de aguas residuales y/o pluviales, formado por tubo de PVC liso, serie SN-4, rigidez anular nominal 4 kN/m², de 75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t>
  </si>
  <si>
    <t>08.11</t>
  </si>
  <si>
    <t>Colector enterrado PVC 90mm</t>
  </si>
  <si>
    <t>Colector enterrado de red horizontal de saneamiento, con arquetas, con una pendiente mínima del 2%, para la evacuación de aguas residuales y/o pluviales, formado por tubo de PVC liso, serie SN-4, rigidez anular nominal 4 kN/m², de 90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t>
  </si>
  <si>
    <t>08.12</t>
  </si>
  <si>
    <t>Colector enterrado PVC 110 mm</t>
  </si>
  <si>
    <t>Colector enterrado de red horizontal de saneamiento, con arquetas, con una pendiente mínima del 2%, para la evacuación de aguas residuales y/o pluviales, formado por tubo de PVC liso, serie SN-4, rigidez anular nominal 4 kN/m², de 110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t>
  </si>
  <si>
    <t>08.13</t>
  </si>
  <si>
    <t>Colector enterrado PVC 125 mm</t>
  </si>
  <si>
    <t>Colector enterrado de red horizontal de saneamiento, con arquetas, con una pendiente mínima del 2%, para la evacuación de aguas residuales y/o pluviales, formado por tubo de PVC liso, serie SN-4, rigidez anular nominal 4 kN/m², de 125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t>
  </si>
  <si>
    <t>08.14</t>
  </si>
  <si>
    <t>Sumidero sifónico PP salida vertical 40/50 mm</t>
  </si>
  <si>
    <t>Sumidero sifónico de PVC con rejilla de acero inoxidable de 105x105 mm y con salida vertical de 40-50 mm; para recogida de aguas pluviales o de locales húmedos, instalado y conexionado a la red general de desagüe, incluso con p.p. de pequeño material de agarre y medios auxiliares, y sin incluir arqueta de apoyo, s/ CTE-HS-5. Se medirá el número de unidades realmente ejecutadas según especificaciones de Proyecto.</t>
  </si>
  <si>
    <t>08.15</t>
  </si>
  <si>
    <t>Sumidero sifónico PVC salida vertical 90 mm</t>
  </si>
  <si>
    <t>Sumidero sifónico de PVC con rejilla de PVC de 250x250 mm y con salida integrada de 90-110 mm; para recogida de aguas pluviales o de locales húmedos, instalado y conexionado a la red general de desagüe, incluso con p.p. de pequeño material de agarre y medios auxiliares, y sin incluir arqueta de apoyo, s/ CTE-HS-5. Se medirá el número de unidades realmente ejecutadas según especificaciones de Proyecto.</t>
  </si>
  <si>
    <t>08.16</t>
  </si>
  <si>
    <t>Arqueta de paso 60x60x60cm</t>
  </si>
  <si>
    <t>Arqueta de paso enterrada prefabricada de PVC de 60x60x60 cm de medidas interiores, completa: con tapa rellenable y registrable y marco para cierre hermético, colocada sobre solera de hormigón en masa HM-20/B/20/I de 20 cm de espesor y p.p. de medios auxiliares, sin incluir la excavación, s/ CTE-HS-5. Medidas las unidades totalmente ejecutadas incluso p.p. de recibido y perímetro de separación para evitar puentes acústicos y vibraciones, según especificaciones de proyecto.</t>
  </si>
  <si>
    <t>08.17</t>
  </si>
  <si>
    <t>Tapa hermética rellenable para arqueta</t>
  </si>
  <si>
    <t>Tapa hermética rellenable para arqueta tipo MACO Gama 700.000 o equivalente, para arqueta de 60x60cm de dimensiones, según norma UNE 1253. Medida la unidad totalmente ejecutada, incluso p.p. de recibido y perímetro de separación para evitar puentes acústicos y vibraciones, según especificaciones de proyecto.</t>
  </si>
  <si>
    <t>08.18</t>
  </si>
  <si>
    <t>Equipo de bombeo compacto para saneamiento STAR900/1500 RT15M</t>
  </si>
  <si>
    <t>Suministro y colocación de grupo de bombeo compacto monofásico STAR900/1500 RT15M para aguas fecales compuesto por dos bombas sumergibles con triturador fabricadas en acero inoxidable y fundición con doble cierre mecánico, aptas para el paso de sólidos, con triturador en pozo de saneamiento de poliéster reforzado con tapa de grandes dimensiones, incluso valvulería, pequeño material, cuadro eléctrico de control y maniobra y boyas de nivel, y p.p. de conexión a la red de saneamiento. Medida la unidad totalmente ejecutada.</t>
  </si>
  <si>
    <t>08.19</t>
  </si>
  <si>
    <t>Bajante PVC 25 mm</t>
  </si>
  <si>
    <t>Bajante interior de la red de evacuación de aguas residuales, formada por tubo de PVC, serie B, de 25 mm de diámetro y 3,2 mm de espesor; unión pegada con adhesivo. Incluso líquido limpiador, adhesivo para tubos y accesorios de PVC, material auxiliar para montaje y sujeción a la obra, accesorios y piezas especiales.
NOTA PLAINTEC: Se presupuesta por ml</t>
  </si>
  <si>
    <t>08.20</t>
  </si>
  <si>
    <t>Bajante PVC 50 mm</t>
  </si>
  <si>
    <t>Bajante interior de la red de evacuación de aguas residuales, formada por tubo de PVC, serie B, de 50 mm de diámetro y 3,2 mm de espesor; unión pegada con adhesivo. Incluso líquido limpiador, adhesivo para tubos y accesorios de PVC, material auxiliar para montaje y sujeción a la obra, accesorios y piezas especiales.
NOTA PLAINTEC: Se presupuesta por ml</t>
  </si>
  <si>
    <t>Total 08</t>
  </si>
  <si>
    <t>09</t>
  </si>
  <si>
    <t>Instalación de fontanería y ACS</t>
  </si>
  <si>
    <t>09.01</t>
  </si>
  <si>
    <t>Agua fría</t>
  </si>
  <si>
    <t>09.01.01</t>
  </si>
  <si>
    <t>Certificación y legalización instalación fontaneria</t>
  </si>
  <si>
    <t>Certificación y legalización de la instalación de fontaneria, incluyendo preparación, visado (si procede) y tramitación, hasta buen fin y ante los orgamismos competentes de boletines, proyectos actualizados con las modificaciones que surgieran durante la obra y cualquier otra documentación que fuera necesaria. Incluso presentación al cliente de planos en soporte DWG.</t>
  </si>
  <si>
    <t>09.01.02</t>
  </si>
  <si>
    <t>Instalación provisional de obra de fontanería</t>
  </si>
  <si>
    <t>Instalación provisional de fontanería.</t>
  </si>
  <si>
    <t>09.01.03</t>
  </si>
  <si>
    <t>Acometida instalación fontanería, a justificar</t>
  </si>
  <si>
    <t>Partida alzada de instalación de conexión con red de agua potable y elementos necesarios para el cumplimiento de la normativa de la emrpesa suministradora en el apartado de agua potable,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t>
  </si>
  <si>
    <t>09.01.04</t>
  </si>
  <si>
    <t>Grupo de presión Baeza 2xMulti 25-5M</t>
  </si>
  <si>
    <t>Grupo de presión Baeza 2xMulti 25-5M + cuadro TAL, Ref. 69481, compuesto por dos bombas eléctricas Espa modelo 25-5M, 1,25 CV, 230 V. Cuerpo de bomba, eje y turbinas en acero inoxidable AISI 304, difusores en tecnopolímero y soportes de aspiración e impulsión en acero gris de fundición. Capaz de ofrecer un caudal máximo unitario de 5,5 m3/h a un presión máxima de 66,5 mca, Incluso cuadro eléctrico para el control y protección de las dos bombas de 1,25 CV, 230 V, monofásico, incluyendo caja plástica, toma de control para boya, protección contra cortocircuito y sobrecarga, contadores de potencia, pilotos de señalización, maniobra en baja tensión, bornas de entraa y salida. Incluso colector de impulsión, 2 válvulas de esfera de 1 1/4", 2 válvulas de retención de 1 1/4, 2 presostatos, elementos de unión y enlace, todo ello montado sobre bancada. Medida la unidad instalada, probada y funcionando según especificaciones de proyecto.</t>
  </si>
  <si>
    <t>09.01.05</t>
  </si>
  <si>
    <t>Depósito de membrana 200 litros</t>
  </si>
  <si>
    <t>Depósito de membrana de 200 litros de capacidad, en acero pintado exteriormente y provisto de membrana elástica especial (no recambiable), con cámara de gas conteniendo nitrógeno a presión. Condiciones máximas de trabajo 10 bar y 120ºC, incluso ayudas de albañilería. Medida la unidad ejecutada. Ubicado según esquema de fontanería en planos de proyecto.</t>
  </si>
  <si>
    <t>09.01.06</t>
  </si>
  <si>
    <t>Descalcificador AQUALAI modelo K1000VUF (5.000L/h)</t>
  </si>
  <si>
    <t>Descalcificador AQUALAI modelo K1000VUF de polietileno reforzado con fibra de vidrio y resina eposi, con válvula electronica volumetrica con tiempos programables, caudal máximo de 5.000L/h, conexión mediante ByPass, y consumo de sal por regeneración/botella de 10 Kg. Se medirá el número de unidades realmente ejecutadas según especificaciones de Proyecto. Ubicado según esquema de fontanería en planos de proyecto.</t>
  </si>
  <si>
    <t>09.01.07</t>
  </si>
  <si>
    <t>Calderín de presión hidroneumático 25L</t>
  </si>
  <si>
    <t>Calderín de presión hidroneumático circular de acero de 25 litros de capacidad para colgar de forjado, con tapa del mismo material, incluso llaves de corte de esfera, tubería de polipropileno de 63 mm y grifo de latón de 1", totalmente instalado. Ubicado según esquema de fontanería en planos de proyecto.</t>
  </si>
  <si>
    <t>09.01.08</t>
  </si>
  <si>
    <t>Bandeja portacables "Rejiband" electrocincada 60x300 mm</t>
  </si>
  <si>
    <t>Bandeja metálica de varillas electrosoldadas con borde de seguridad redondeado, marca "Pemsa" modelo "Rejiband", electrocincada, resistente a la corrosión clase 3, de dimensiones 60x300 mm, Ref. 60212300, para suspender de techos, con elemento separador interior de canal entre diferentes tipos de cables, varillas y piezas especiales necesarias. Se medirá la longitud realmente ejecutada según especificaciones de Proyecto.</t>
  </si>
  <si>
    <t>09.01.09</t>
  </si>
  <si>
    <t>Depósito auxliliar 1000 l polietileno alta densidad, prismático</t>
  </si>
  <si>
    <t>Depósito de polietileno de alta densidad, 1000 l. Con válvula de corte de compuerta de 1" DN 25 mm y válvula de flotador, para la entrada y válvula de corte de compuerta de 1" DN 25 mm para la salida. Se medirá el número de unidades realmente ejecutadas según especificaciones de Proyecto.</t>
  </si>
  <si>
    <t>09.01.10</t>
  </si>
  <si>
    <t>Tubería instalación interior PP-R, 63 mm</t>
  </si>
  <si>
    <t>Tubería de polipropileno PPR (copolimero Random), de 63x10,5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</si>
  <si>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09.01.11</t>
  </si>
  <si>
    <t>Tubería instalación interior PP-R, 40 mm</t>
  </si>
  <si>
    <t>Tubería de polipropileno PPR (copolimero Random), de 40x6,7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</si>
  <si>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09.01.12</t>
  </si>
  <si>
    <t>Tubería instalación interior PP-R, 32 mm</t>
  </si>
  <si>
    <t>Tubería de polipropileno PPR (copolimero Random), de 32x5,4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</si>
  <si>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09.01.13</t>
  </si>
  <si>
    <t>Tubería instalación interior PP-R 25 mm</t>
  </si>
  <si>
    <t>Tubería de polipropileno PPR (copolimero Random), de 25x4,2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</si>
  <si>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09.01.14</t>
  </si>
  <si>
    <t>Tubería instalación interior PP-R, 20 mm</t>
  </si>
  <si>
    <t>Tubería de polipropileno PPR (copolimero Random), de 20x3,4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</si>
  <si>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09.01.15</t>
  </si>
  <si>
    <t>Encoquillado de tubería e=9mm para tubería 63mm</t>
  </si>
  <si>
    <t>Aislamiento térmico flexible para tubería de diámetro 63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  Se medirá la longitud realmente ejecutada según especificaciones de Proyecto.</t>
  </si>
  <si>
    <t>09.01.16</t>
  </si>
  <si>
    <t>Encoquillado de tubería e=9mm para tubería 40mm</t>
  </si>
  <si>
    <t>Aislamiento térmico flexible para tubería de diámetro 40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t>
  </si>
  <si>
    <t>09.01.17</t>
  </si>
  <si>
    <t>Encoquillado de tubería e=9mm para tubería 32mm</t>
  </si>
  <si>
    <t>Aislamiento térmico flexible para tubería de diámetro 32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t>
  </si>
  <si>
    <t>09.01.18</t>
  </si>
  <si>
    <t>Encoquillado de tubería e=9mm para tubería 25mm</t>
  </si>
  <si>
    <t>Aislamiento térmico flexible para tubería de diámetro 25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t>
  </si>
  <si>
    <t>09.01.19</t>
  </si>
  <si>
    <t>Encoquillado de tubería e=9mm para tubería 20mm</t>
  </si>
  <si>
    <t>Aislamiento térmico flexible para tubería de diámetro 20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t>
  </si>
  <si>
    <t>09.01.20</t>
  </si>
  <si>
    <t>Purgador manual de aire</t>
  </si>
  <si>
    <t>Purgador manual de aire, incluso juntas, pequeño material y montaje. Medida la unidad totalmente ejecutada</t>
  </si>
  <si>
    <t>Total 09.01</t>
  </si>
  <si>
    <t>09.02</t>
  </si>
  <si>
    <t>Agua caliente sanitaria</t>
  </si>
  <si>
    <t>09.02.01</t>
  </si>
  <si>
    <t>Tubería ACS instalación interior PP-R 20 mm c/aislam</t>
  </si>
  <si>
    <t>Tubería general de distribución de A.C.S. formada por tubo de polipropileno copolímero random (PP-R), de 20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t>
  </si>
  <si>
    <t>09.02.02</t>
  </si>
  <si>
    <t>Tubería ACS instalación interior PP-R 25 mm c/aislam</t>
  </si>
  <si>
    <t>Tubería general de distribución de A.C.S. formada por tubo de polipropileno copolímero random (PP-R), de 25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t>
  </si>
  <si>
    <t>09.02.03</t>
  </si>
  <si>
    <t>Tubería ACS instalación interior PP-R 32 mm c/aislam</t>
  </si>
  <si>
    <t>Tubería general de distribución de A.C.S. formada por tubo de polipropileno copolímero random (PP-R), de 32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t>
  </si>
  <si>
    <t>09.02.04</t>
  </si>
  <si>
    <t>Vaso de expansión cerrado 50 l</t>
  </si>
  <si>
    <t>Vaso de expansión para A.C.S. de acero vitrificado, capacidad 50 l. Se medirá el número de unidades realmente ejecutadas según especificaciones de Proyecto.</t>
  </si>
  <si>
    <t>09.02.05</t>
  </si>
  <si>
    <t>Bomba de circulación rotor húmedo 1"</t>
  </si>
  <si>
    <t>Electrobomba centrífuga, de hierro fundido, de tres velocidades, con una potencia de 0,071 kW. Se medirá el número de unidades realmente ejecutadas según especificaciones de Proyecto.</t>
  </si>
  <si>
    <t>09.02.06</t>
  </si>
  <si>
    <t>Tubería para ventilación de aerotermia, PVC, 160 mm</t>
  </si>
  <si>
    <t>Conducto de ventilación, formado por tubo liso de PVC, de 160 mm de diámetro exterior, pegado mediante adhesivo, colocado en posición horizontal. Incluso material auxiliar para montaje y sujeción a la obra, accesorios y piezas especiales. El precio no incluye las compuertas de regulación, las compuertas cortafuego, las rejillas ni los difusores. Se medirá la longitud realmente ejecutada según especificaciones de Proyecto.</t>
  </si>
  <si>
    <t>09.02.07</t>
  </si>
  <si>
    <t>Bomba de calor Ferroli 260HT</t>
  </si>
  <si>
    <t>Bomba de calor aire-agua con acumulador integrado EGEA 260 HT de Ferroli con capacidad de 250 lit  para producción de ACS. Instalación de pie. Permite funcionamiento con temperaturas de aire de hasta 4ºC sin apoyo eléctrico.  Refrigerante ecológico R134a de bajo impacto ambiental. Desescarche passivo. Posibilidad de conducir la entrada y la salida de aire (Ø 160 mm). Presion estatica disponible ventilador rotativo asincrono: 100 Pa.
Resistencia eléctrica de apoyo 1.500 W incluida de serie. Tarjeta WIFI incluida de serie. Control remoto mediante APP para smartphone. Producción de ACS hasta 62ºC sólo con bomba de calor sin apoyo electrico. Intercambiador (condensador) de aluminio exterior al depósito.  Doble ánodo de Magnesio para protección corrosión, de serie. Control con programa Antilegionela. Temperatura Maxima ACS con resistencia electrica: 75ºC. Con entradas digitales para SMART GRID y para gestionar excedente de Energía Solar Fotovoltaica. Modos de funcionamiento: ECO - Automatico - Boost - Eléctrico.  Opción OFF PEAK (para programar las horas de producción del equipo en las horas de menor coste eléctrico). Preparado para recirculacion de ACS y gestion bomba recirculación. Control con programación horaria y semanal. Modo vacaciones. Indicado para clima calido. Consumo electrico en calefaccion (sin resistencia) segun ISO 255-3 = 370 W. COP 4,32. Potencia Termica: 1.600 W. COP DHW (A14): 2,60 -  COP DHW (A20): 3,10 según EN 16147:2017: Eficiencia en calefaccion: 127 % según: 2017/1369/UE - Clase Eficiencia Energetica A+. Dimensiones: 621 mm x 1.892 mm
Medida la unidad totalmente instalada, conexionada y funcionando, incluso elementos especificados en el manual de montaje (manguitos electrolíticos, válvulas reguladoras de presión de 7 bares y demás elementos indicados en el manual e indicados por el SAT) del equipo facilitado por el fabricante y asistencia SAT.</t>
  </si>
  <si>
    <t>Total 09.02</t>
  </si>
  <si>
    <t>09.03</t>
  </si>
  <si>
    <t>Válvulas y elementos</t>
  </si>
  <si>
    <t>09.03.01</t>
  </si>
  <si>
    <t>Colector polipropileno retic. PP-R, 63 mm diám.</t>
  </si>
  <si>
    <t>Colector en montaje superficial de longitud media 1m, realizada con tuberia de polipropileno pp-r DN63 con p.p. De uniones soldadas por termofusion, p.p. De piezas especiales, 7 tomas ø20 + 1 toma ø32 , material de soldadura, elementos de sujeccion a paramentos, ayudas de albañileria y pequeño material.
Medida la unidad ejecutada.</t>
  </si>
  <si>
    <t>09.03.02</t>
  </si>
  <si>
    <t>Válvula de esfera 3/4" (20 mm)</t>
  </si>
  <si>
    <t>Válvula de esfera de latón niquelado para roscar de 3/4". Incluso accesorio pomo en zonas habitables. Se medirá el número de unidades realmente ejecutadas según especificaciones de Proyecto.</t>
  </si>
  <si>
    <t>09.03.03</t>
  </si>
  <si>
    <t>Válvula de esfera 1" (25 mm)</t>
  </si>
  <si>
    <t>Válvula de esfera de latón niquelado para roscar de 1". Incluso accesorio pomo en zonas habitables. Se medirá el número de unidades realmente ejecutadas según especificaciones de Proyecto.</t>
  </si>
  <si>
    <t>09.03.04</t>
  </si>
  <si>
    <t>Válvula de esfera 1 1/4" (32 mm)</t>
  </si>
  <si>
    <t>Válvula de esfera de latón niquelado para roscar de 1 1/4". Incluso accesorio pomo en zonas habitables. Se medirá el número de unidades realmente ejecutadas según especificaciones de Proyecto.</t>
  </si>
  <si>
    <t>09.03.05</t>
  </si>
  <si>
    <t>Válvula de esfera 1 1/2" (40 mm)</t>
  </si>
  <si>
    <t>Válvula de esfera de latón niquelado para roscar de 1 1/2". Incluso accesorio pomo en zonas habitables. Se medirá el número de unidades realmente ejecutadas según especificaciones de Proyecto.</t>
  </si>
  <si>
    <t>09.03.06</t>
  </si>
  <si>
    <t>Válvula de esfera 2 1/4" (63 mm)</t>
  </si>
  <si>
    <t>Válvula de esfera de latón niquelado para roscar de 2 1/4". Incluso accesorio pomo en zonas habitables. Se medirá el número de unidades realmente ejecutadas según especificaciones de Proyecto.</t>
  </si>
  <si>
    <t>09.03.07</t>
  </si>
  <si>
    <t>Válvula de retención 3/4" (20 mm)</t>
  </si>
  <si>
    <t>Válvula de retención de latón para roscar de 3/4". Se medirá el número de unidades realmente ejecutadas según especificaciones de Proyecto.</t>
  </si>
  <si>
    <t>09.03.08</t>
  </si>
  <si>
    <t>Válvula de retención 1" (25 mm)</t>
  </si>
  <si>
    <t>Válvula de retención de latón para roscar de 1". Se medirá el número de unidades realmente ejecutadas según especificaciones de Proyecto.</t>
  </si>
  <si>
    <t>09.03.09</t>
  </si>
  <si>
    <t>Válvula de retención 1 1/4" (32 mm)</t>
  </si>
  <si>
    <t>Válvula de retención de latón para roscar de 1 1/4". Se medirá el número de unidades realmente ejecutadas según especificaciones de Proyecto.</t>
  </si>
  <si>
    <t>09.03.10</t>
  </si>
  <si>
    <t>Válvula de retención 1 1/2" (40 mm)</t>
  </si>
  <si>
    <t>Válvula de retención de latón para roscar de 1 1/2". Se medirá el número de unidades realmente ejecutadas según especificaciones de Proyecto.</t>
  </si>
  <si>
    <t>09.03.11</t>
  </si>
  <si>
    <t>Válvula de dureza residual</t>
  </si>
  <si>
    <t>Válvula de regulación de dureza residual (Bypass). Se medirá el número de unidades realmente ejecutadas según especificaciones de Proyecto.</t>
  </si>
  <si>
    <t>09.03.12</t>
  </si>
  <si>
    <t>Llave de paso con grifo de vaciado 3/4"</t>
  </si>
  <si>
    <t>Llave de paso con grifo de vaciado colocada en canalización de 3/4" (15/20 mm) de diámetro, incluso pequeño material; construida según CTE/DB-HS-4, e instrucciones del fabricante. Se medirá la unidad realmente ejecutada.</t>
  </si>
  <si>
    <t>09.03.13</t>
  </si>
  <si>
    <t>Válvula mezcladora termostática de 3 vías PRESTO, de 1 1/4"</t>
  </si>
  <si>
    <t>Válvula termostática PRESTO 425IF . Se medirá el número de unidades realmente ejecutadas según especificaciones de Proyecto.</t>
  </si>
  <si>
    <t>09.03.14</t>
  </si>
  <si>
    <t>Válvula mezcladora termostática de 3 vías ULTRAMIX TX91E de 3/4"</t>
  </si>
  <si>
    <t>Válvula termostática ULTRAMIX TX91E . Se medirá el número de unidades realmente ejecutadas según especificaciones de Proyecto.</t>
  </si>
  <si>
    <t>09.03.15</t>
  </si>
  <si>
    <t>Válvula limitadora de presión 1 1/2" (40 mm)</t>
  </si>
  <si>
    <t>Válvula limitadora de presión de latón, de 1 1/2" DN 40 mm de diámetro, presión máxima de entrada de 15 bar. Se medirá el número de unidades realmente ejecutadas según especificaciones de Proyecto.</t>
  </si>
  <si>
    <t>09.03.16</t>
  </si>
  <si>
    <t>Válvula reguladora de caudal 1 1/2"</t>
  </si>
  <si>
    <t>Válvula de reglación de caudal de 1 1/2". Se medirá el número de unidades realmente ejecutadas según especificaciones de Proyecto.</t>
  </si>
  <si>
    <t>09.03.17</t>
  </si>
  <si>
    <t>Filtro de cartucho contenedor de carbón activo i/llaves de paso</t>
  </si>
  <si>
    <t>Filtro de cartucho contenedor de carbón activo, rosca de 1 1/4", caudal de 0,4 m³/h, con dos llaves de paso de esfera. Se medirá el número de unidades realmente ejecutadas según especificaciones de Proyecto.</t>
  </si>
  <si>
    <t>09.03.18</t>
  </si>
  <si>
    <t>Válvula de equilibrado estático 1"</t>
  </si>
  <si>
    <t>Válvula de equilibrado estático, campo de regulación de 0,13 a 5,9 m³/h, con cuerpo de bronce, tomas para medición de presión, volante con 40 posiciones de ajuste, válvula de purga, conexiones roscadas hembra de 1" de diámetro y temperatura máxima de 110°C. Se medirá el número de unidades realmente ejecutadas según especificaciones de Proyecto.</t>
  </si>
  <si>
    <t>09.03.19</t>
  </si>
  <si>
    <t>Manómetro de esfera, con escala de 0 a 10 kg/m2</t>
  </si>
  <si>
    <t>Manómetro de esfera con escala de 0 a 10 kg/cm2, toma vertical para montaje roscado DN15(1/2"), con tubo de cobre diam. 13/15 de conexionado con tuberia a medir y juego de accesorios, para medir la temperatura de líquidos. Incluso pequeño material y montaje.medida la unidad ejecutada.</t>
  </si>
  <si>
    <t>09.03.20</t>
  </si>
  <si>
    <t>Termómetro ø100 de bulbo y capilar 0-120ºc, toma vertical</t>
  </si>
  <si>
    <t>Termómetro ø100 con bulbo y capilar 0-120ºc, toma vertical con soporte triangular para montaje roscado DN15(1/2"), con tubo de cobre diam.13/15 de conexionado con tuberia a medir y juego de accesorios, para medir la temperatura de líquidos. Incluso pequeño material y montaje
Medida la unidad ejecutada.
Marca/modelo: S.ESCODA según especificaciones de proyecto o equivalente aprobado por la D.F.</t>
  </si>
  <si>
    <t>09.03.21</t>
  </si>
  <si>
    <t>Termómetro digital Mundocontrol FN-49</t>
  </si>
  <si>
    <t>Termómetro digital mundocontrol fn-49 con escala -40 a 150°c, resolución 1°c, alimentación a 230v, montaje en superficie, sonda ptc (incluida). Incluso pequeño material y montaje
Medida la unidad ejecutada.
Marca/modelo: S.ESCODA o equivalente previa aprobación por la D.F.</t>
  </si>
  <si>
    <t>09.03.22</t>
  </si>
  <si>
    <t>Manguito electrolitico 3/4" (20 mm)</t>
  </si>
  <si>
    <t>Manguito electrolítico compuesto por conexiones rosacadas (H-H 3/4") o (M-H 3/4"), incluso pequeño marerial. Se mediará el número de unidades realmente ejecutadas según especificaciones de Proyecto.</t>
  </si>
  <si>
    <t>09.03.23</t>
  </si>
  <si>
    <t>Manguito electrolitico 1" (25 mm)</t>
  </si>
  <si>
    <t>Manguito electrolítico compuesto por conexiones rosacadas (H-H 1") o (M-H 1"), incluso pequeño marerial. Se mediará el número de unidades realmente ejecutadas según especificaciones de Proyecto.</t>
  </si>
  <si>
    <t>09.03.24</t>
  </si>
  <si>
    <t>Filtro auto limpiante semiautomático de Klinwass de 1 1/4"</t>
  </si>
  <si>
    <t>Filtro auto limpiante semiautomático de Klinwass de 1 1/4", incluso valvulería y pequeño material según especificaciones de proyecto. Medida la unidad totalmente ejecutada.</t>
  </si>
  <si>
    <t>Total 09.03</t>
  </si>
  <si>
    <t>09.04</t>
  </si>
  <si>
    <t>Grifería y aparatos</t>
  </si>
  <si>
    <t>09.04.01</t>
  </si>
  <si>
    <t>Lavabo de encimera "Mediclinics SNR036CS"</t>
  </si>
  <si>
    <t>Lavabo de encimera Mediclinics SNR036CS, instalado sobre encimera (no incluida), con desagüe klic-klac de acabado cromado, incluso juego de fijación, kit rebosadero y silicona para sellado de juntas. El precio no incluye la encimera ni la grifería. Se medirá el número de unidades realmente ejecutadas según especificaciones de Proyecto.</t>
  </si>
  <si>
    <t>09.04.02</t>
  </si>
  <si>
    <t>Inodoro "Roca Victoria" para fluxor</t>
  </si>
  <si>
    <t>"Inodoro Roca Victoria en porcelana con salida vertical u horizontal, color blanco, para fluxor, Ref.. A344397000, blanco, dimensiones 355x485 mm, incluso tapa y asiento color blanco Supralit Ref. A801B6600B con las bisagras de acero inoxidable, elementos de fijación y silicona para sellado de juntas. Se medirá el número de unidades realmente ejecutadas según especificaciones de Proyecto."</t>
  </si>
  <si>
    <t>09.04.03</t>
  </si>
  <si>
    <t>Inodoro "Roca Access" tanque bajo adaptado</t>
  </si>
  <si>
    <t>Inodoro tanque bajo en porcelana para movilidad reducida, color blanco, Ref.. A342237000 y A341231000, blanco, dimensiones 380x670x815 mm, incluso tapa y asiento color blanco Supralit Ref. A801230004 con las bisagras de acero inoxidable, elementos de fijación y silicona para sellado de juntas. Se medirá el número de unidades realmente ejecutadas según especificaciones de Proyecto.</t>
  </si>
  <si>
    <t>09.04.04</t>
  </si>
  <si>
    <t>Urinario "Roca Chic"</t>
  </si>
  <si>
    <t>Urinario Roca Chic 22x22 cm, toma de agua exterior vertical, blanco, con manguito, tapón de limpieza, elementos de fijación y silicona para sellado de juntas. Se medirá el número de unidades realmente ejecutadas según especificaciones de Proyecto.</t>
  </si>
  <si>
    <t>09.04.05</t>
  </si>
  <si>
    <t>Columna de ducha con temporizador "Presto DL 400"</t>
  </si>
  <si>
    <t>Columna de ducha con temporizador con pulsación antiblocaje, con función antilegionela, serie Presto DL 400, Ref. 27100 "PRESTO IBÉRICA". Se medirá el número de unidades realmente ejecutadas según especificaciones de Proyecto.</t>
  </si>
  <si>
    <t>09.04.06</t>
  </si>
  <si>
    <t>Pieza Presto racor DL400</t>
  </si>
  <si>
    <t>Suministro y colocación de racor DL400 para conexionado de ducha. Medida la unidad totalmente colocada.</t>
  </si>
  <si>
    <t>09.04.07</t>
  </si>
  <si>
    <t>Rociador antivandálico ducha "Presto"</t>
  </si>
  <si>
    <t>Rociador antivandálico ducha "Presto", Ref. 29305. Se medirá el número de unidades realmente ejecutadas según especificaciones de Proyecto. Se medirá el número de unidades realmente ejecutadas según especificaciones de Proyecto.</t>
  </si>
  <si>
    <t>09.04.08</t>
  </si>
  <si>
    <t>Grifería temporizada lavabo "Presto 105 ECO L" AFS</t>
  </si>
  <si>
    <t>Grifería temporizada, de repisa, serie Presto 105 ECO L, Ref. 10900 "PRESTO IBÉRICA", para lavabo, acabado cromado, aireador, con tiempo de flujo de 15 segundos, caudal de 6 l/min; incluso elementos de conexión, enlaces de alimentación flexibles de 1/2" de diámetro y 350 mm de longitud, válvulas antirretorno y dos llaves de paso. Se medirá el número de unidades realmente ejecutadas según especificaciones de Proyecto.</t>
  </si>
  <si>
    <t>09.04.09</t>
  </si>
  <si>
    <t>Grifería temporizada lavabo "Presto 605 Palanca ECO" AFS</t>
  </si>
  <si>
    <t>Grifería temporizada, de repisa, serie Presto 605 Palanca ECO, Ref. 10661 "PRESTO IBÉRICA", para lavabo, acabado cromado, aireador, con tiempo de flujo de 10 segundos, caudal de 2 l/min; incluso elementos de conexión, enlaces de alimentación flexibles de 1/2" de diámetro y 350 mm de longitud, válvulas antirretorno y dos llaves de paso. Se medirá el número de unidades realmente ejecutadas según especificaciones de Proyecto.</t>
  </si>
  <si>
    <t>09.04.10</t>
  </si>
  <si>
    <t>Grifería temporizada urinario "Presto 12A ECO"</t>
  </si>
  <si>
    <t>Grifería temporizada, instalación vista formada por grifo de paso angular mural para urinario, serie Presto 12 A Eco, modelo PN Eco 10706 "PRESTO IBÉRICA" y elementos de conexión.</t>
  </si>
  <si>
    <t>09.04.11</t>
  </si>
  <si>
    <t>Grifería temporizada "Presto 712" Palanca</t>
  </si>
  <si>
    <t>Grifería temporizada Presto 712, Ref. 31686, de un agua para instalación mural, cierre automático 15s (+-5s), con rompeaguas, apertura con palanca con rótula, caudal regulable por instalador, en latón cromado. Se medirá el número de unidades realmente ejecutadas según especificaciones de Proyecto.</t>
  </si>
  <si>
    <t>09.04.12</t>
  </si>
  <si>
    <t>Grifería temporizada inodoro "Presto 1000 C ECO"</t>
  </si>
  <si>
    <t>Grifería temporizada, instalación vista formada por fluxor para inodoro, de latón cromado, serie 1000 C Eco, modelo 15002 "PRESTO IBÉRICA" y elementos de conexión. Se medirá el número de unidades realmente ejecutadas según especificaciones de Proyecto.</t>
  </si>
  <si>
    <t>09.04.13</t>
  </si>
  <si>
    <t>Pileta vertedero "Roca Garda" con grifo mural simple</t>
  </si>
  <si>
    <t>Vertedero de porcelana sanitaria, de pie, modelo Garda "ROCA", color Blanco, de 420x500x445 mm, de 420x500x445 mm, de salida horizontal, con pieza de unión, rejilla de desagüe y juego de fijación, con rejilla de acero inoxidable, con almohadilla, para vertedero modelo Garda, equipado con grifo mural, para lavadero, de caño fijo, acabado cromado, modelo Brava. Incluso silicona para sellado de juntas. Se medirá el número de unidades realmente ejecutadas según especificaciones de Proyecto.</t>
  </si>
  <si>
    <t>09.04.14</t>
  </si>
  <si>
    <t>Barra sujeción minusválidos para inodoro</t>
  </si>
  <si>
    <t>Barra de sujeción para minusválidos, rehabilitación y tercera edad, para inodoro, colocada en pared, abatible, con forma de U, de acero inoxidable AISI 304 acabado mate, de dimensiones totales 790x130 mm con tubo de 33 mm de diámetro exterior y 1,5 mm de espesor, con portarrollos de papel higiénico. Incluso elementos de fijación. Se medirá el número de unidades realmente ejecutadas según especificaciones de Proyecto.</t>
  </si>
  <si>
    <t>09.04.15</t>
  </si>
  <si>
    <t>Asiento minusválidos para ducha</t>
  </si>
  <si>
    <t>Asiento para minusválidos, rehabilitación y tercera edad, colocado en pared, abatible, de acero inoxidable AISI 304 acabado mate, de dimensiones totales 425x430 mm. Incluso elementos de fijación. Se medirá el número de unidades realmente ejecutadas según especificaciones de Proyecto.</t>
  </si>
  <si>
    <t>09.04.16</t>
  </si>
  <si>
    <t>Pasamanos minusválidos para ducha</t>
  </si>
  <si>
    <t>Pasamanos para minusválidos, rehabilitación y tercera edad, compuesto por pasamanos horizontal y vertical, colocado en pared, de aluminio y nylon, de 35 mm de diámetro. Incluso elementos de fijación. Se medirá el número de unidades realmente ejecutadas según especificaciones de Proyecto.</t>
  </si>
  <si>
    <t>09.04.17</t>
  </si>
  <si>
    <t>Secamanos</t>
  </si>
  <si>
    <t>Colocación de secamanos suministrado por la propiedad. Medida la unidad totalmente colocada y funcionando.</t>
  </si>
  <si>
    <t>09.04.18</t>
  </si>
  <si>
    <t>Kit de alarma para minusválidos</t>
  </si>
  <si>
    <t>Sistema de alarma para munusválidos, compuesto por  por: kit wc accesible , caja superficie para el control de alarma del kit wc accesible  y 2 ud caja superficie para pulsador reset y piloto luminoso del kit wc accesible tipo KSLBM-4 de GOLMAR.  Medida la unidad instalada</t>
  </si>
  <si>
    <t>09.04.19</t>
  </si>
  <si>
    <t>Fuente de agua refrigerada MEDICLINICS modelo FA0025C</t>
  </si>
  <si>
    <t>Fuente de agua fría MEDICLINICS modelo FA0025C, de suelo, de 1230x325x340 mm, caudal de agua 30 litros/h, temperatura de salida del agua 8-12°C, regulable por termostato interior, con carcasa de acero inoxidable AISI 304, grifo rellena vasos y grifo surtidor con regulación de la altura de chorro, conexión rápida de 8 mm, desagüe de 22 mm de diámetro, alimentación monofásica a 230 V, potencia total 180 kW. Se medirá el número de unidades realmente ejecutadas según especificaciones de Proyecto.</t>
  </si>
  <si>
    <t>Total 09.04</t>
  </si>
  <si>
    <t>Total 09</t>
  </si>
  <si>
    <t>10</t>
  </si>
  <si>
    <t>Instalación de electricidad y telecomunicaciones</t>
  </si>
  <si>
    <t>10.01</t>
  </si>
  <si>
    <t>Electricidad</t>
  </si>
  <si>
    <t>10.01.01</t>
  </si>
  <si>
    <t>Certificación y boletines de instalación electricidad</t>
  </si>
  <si>
    <t>Certificación de la instalación de electricidad y telecomunicaciones, preparación, y tramitación, hasta buen fin y ante los orgamismos competentes de boletines, contratación y coordinación con OCA para obtención de informe favorable, planos actualizados con las modificaciones que surgieran durante la obra y cualquier otra documentación que fuera necesaria. Incluso presentación al cliente de planos en soporte DWG.</t>
  </si>
  <si>
    <t>10.01.02</t>
  </si>
  <si>
    <t>Instalación provisional de obras</t>
  </si>
  <si>
    <t>Instalación provisional de electricidad, compuesta por luminarias estancas 2x36w de circuito RZ1-K (AS) (2x2,5)+TTx2,5mm2 Cu, cadenas para colocacíon de luminarias, y cuadros eléctricos de soporte y línea trifásica RZ1-K (AS) (4x10)+TTx10mm2 Cu, medida la unidad totalmente ejecutada hasta uno total de 4 cuadros eléctricos de soporte..</t>
  </si>
  <si>
    <t>10.01.03</t>
  </si>
  <si>
    <t>Puesta en marcha de instalación de electricidad</t>
  </si>
  <si>
    <t>Puesta en marcha de toda la instalación de electricidad, con chequeo del correcto funcionamiento de todos los elementos, con las pruebas reglamentarias de estanqueidad y demás pruebas necesarias que indique el control de calidad para dar como favorable la instalación. Medida la unidad funcionando.</t>
  </si>
  <si>
    <t>10.01.04</t>
  </si>
  <si>
    <t>Cuadro general de baja tensión, armario 1650x1000x250 mm</t>
  </si>
  <si>
    <t>Cuadro general de baja tensión en armario de distribución metálico, de superficie, con puerta ciega, grado de protección IP40, aislamiento clase II, de 1650x1000x250 mm. Con llave y toda la aparamenta necesaria conforme a esquema unifilar de proyecto, incluso rotulado y envolvente, incluso conexionado con línea eléctrica interior. Se medirá la unidad instalada, probada y funcionando.</t>
  </si>
  <si>
    <t>10.01.05</t>
  </si>
  <si>
    <t>Cable multipolar RZ1-K 0,6/1 kV, 2x1,5 mm2, Cu</t>
  </si>
  <si>
    <t>Cable multipolar RZ1-K (libre de halógeno), siendo su tensión asignada de 0,6/1 kV, reacción al fuego clase Eca, con conductor de cobre clase 5 (-K) de 2x1,5+TTx1,5mm2 de sección, con aislamiento de polietileno reticulado (R) y cubierta de PVC (V), incluso uniones, cajas de registro y empalme y pequeño material. Se medirá la longitud realmente ejecutada según especificaciones de Proyecto.</t>
  </si>
  <si>
    <t>10.01.06</t>
  </si>
  <si>
    <t>Cable multipolar RZ1-K 0,6/1 kV, 2x2,5 mm2, Cu</t>
  </si>
  <si>
    <t>Cable multipolar RZ1-K (libre de halógeno), siendo su tensión asignada de 0,6/1 kV, reacción al fuego clase Eca, con conductor de cobre clase 5 (-K) de 2x2,5+TTx2,5mm2 mm² de sección, con aislamiento de polietileno reticulado (R) y cubierta de PVC (V), incluso uniones, cajas de registro y empalme y pequeño material. Se medirá la longitud realmente ejecutada según especificaciones de Proyecto.</t>
  </si>
  <si>
    <t>10.01.07</t>
  </si>
  <si>
    <t>Cable multipolar RZ1-K 0,6/1 kV, 2x4 mm2, Cu</t>
  </si>
  <si>
    <t>Cable multipolar RZ1-K (libre de halógeno), siendo su tensión asignada de 0,6/1 kV, reacción al fuego clase Eca, con conductor de cobre clase 5 (-K) de 2x4+TTx4mm2 mm² de sección,con aislamiento de polietileno reticulado (R) y cubierta de PVC (V), incluso uniones, cajas de registro y empalme y pequeño material. Se medirá la longitud realmente ejecutada según especificaciones de Proyecto.</t>
  </si>
  <si>
    <t>10.01.08</t>
  </si>
  <si>
    <t>Cable multipolar RZ1-K 0,6/1 kV, 4x6 mm2, Cu</t>
  </si>
  <si>
    <t>Cable multipolar RZ1-K (libre de halógeno), siendo su tensión asignada de 0,6/1 kV, reacción al fuego clase Eca, con conductor de cobre clase 5 (-K) de 4x6+TTx6 mm² de sección, con aislamiento de polietileno reticulado (R) y cubierta de PVC (V), incluso uniones, cajas de registro y empalme y pequeño material. Se medirá la longitud realmente ejecutada según especificaciones de Proyecto.</t>
  </si>
  <si>
    <t>10.01.09</t>
  </si>
  <si>
    <t>Cable multipolar RZ1-K 0,6/1 kV, 2x2,5 mm2 Cu AFUMES (AS+)</t>
  </si>
  <si>
    <t>Cable multipolar RZ1-K (libre de halógeno), siendo su tensión asignada de 0,6/1 kV, reacción al fuego clase Eca, con conductor de cobre clase 5 (-K) de 2x2,5+TTx2.5mm² de sección tipo AFUMEX (AS+), con aislamiento de polietileno reticulado (R) y cubierta de PVC (V), incluso elementos auxiliares, cajas de empalme y pequeño material. Se medirá la longitud realmente ejecutada según especificaciones de Proyecto.</t>
  </si>
  <si>
    <t>10.01.10</t>
  </si>
  <si>
    <t>Latiguillo interconexión Fuerza</t>
  </si>
  <si>
    <t>Latiguillo de conexión (Fuerza)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50288-6-1.Incluso clavijas hembra. Se medirá el número de unidades realmente ejecutadas según especificaciones de Proyecto.</t>
  </si>
  <si>
    <t>10.01.11</t>
  </si>
  <si>
    <t>Conductor de tierra cobre desnudo 25 mm²</t>
  </si>
  <si>
    <t>Conductor de tierra formado por cable rígido desnudo de cobre trenzado, de 25 mm² de sección, incluso conexionado a cuadro eléctrico. Se medirá la longitud realmente ejecutada según especificaciones de Proyecto.</t>
  </si>
  <si>
    <t>10.01.12</t>
  </si>
  <si>
    <t>Toma de corriente 16 A</t>
  </si>
  <si>
    <t>Toma de corriente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t>
  </si>
  <si>
    <t>10.01.13</t>
  </si>
  <si>
    <t>Toma de corriente empotrada 16 A</t>
  </si>
  <si>
    <t>Toma de corriente estanca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t>
  </si>
  <si>
    <t>10.01.14</t>
  </si>
  <si>
    <t>KIT Caja de 2 módulos en paramento (1xTC16A+1xRJ45)</t>
  </si>
  <si>
    <t>Kit caja de 2 módulos cableado interior totalmente instalada para montaje en paramento, compuesto por caja de conexiones para empotrar rectangular, portamecanismos para 2 módulos 47x47 para montaje de marco formado por puerta desmontable, marco y contramarco. 2 mecanismos con montaje directo sobre las cubetas (TC16A + 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t>
  </si>
  <si>
    <t>10.01.15</t>
  </si>
  <si>
    <t>KIT Caja de 6 módulos en paramento (4xTC16A+2xRJ45)</t>
  </si>
  <si>
    <t>Kit caja estanca de seis módulos cableado interior totalmente instalada para colocar en paramento en superficie, compuesto por caja de conexiones para empotrar rectangular, portamecanismos para 6 módulos 47x47 para montaje de marco formado por puerta desmontable, marco y contramarco. 6 mecanismos con montaje directo sobre las cubetas (4xTC16A + 2xRJ-45).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t>
  </si>
  <si>
    <t>10.01.16</t>
  </si>
  <si>
    <t>KIT Caja de 8 módulos en paramento (6xTC16A+2xRJ45)</t>
  </si>
  <si>
    <t>Kit caja estanca de ocho módulos cableado interior totalmente instalada para colocar en paramento en superficie, compuesto por caja de conexiones para empotrar rectangular, portamecanismos para 8 módulos 47x47 para montaje de marco formado por puerta desmontable, marco y contramarco. 8 mecanismos con montaje directo sobre las cubetas (6xTC16A + 2xRJ-45).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t>
  </si>
  <si>
    <t>10.01.17</t>
  </si>
  <si>
    <t>Bandeja portacables "INDUCANAL CLICK" 60x100mm GC</t>
  </si>
  <si>
    <t>Bandeja de chapa de base embutida y ciega para cargas ligeras, modelo "INDUCANAL CLICK GC" o equivalente, de dimensiones 60x100 mm, para suspender de techos con varillas y piezas especiales necesarias, incluso tabique separador. Se medirá la longitud realmente ejecutada según especificaciones de Proyecto.</t>
  </si>
  <si>
    <t>10.01.18</t>
  </si>
  <si>
    <t>Bandeja portacables "INDUCANAL CLICK" 60x200mm GC</t>
  </si>
  <si>
    <t>Bandeja de chapa de base embutida y ciega para cargas ligeras, modelo "INDUCANAL CLICK GC" o equivalente, de dimensiones 60x200 mm, para suspender de techos con varillas y piezas especiales necesarias, incluso tabique separador. Se medirá la longitud realmente ejecutada según especificaciones de Proyecto.</t>
  </si>
  <si>
    <t>10.01.19</t>
  </si>
  <si>
    <t>Bandeja portacables "INDUCANAL CLICK" 60x300mm GC</t>
  </si>
  <si>
    <t>Bandeja de chapa de base embutida y ciega para cargas ligeras, modelo "INDUCANAL CLICK GC" o equivalente, de dimensiones 60x300 mm, para suspender de techos con varillas y piezas especiales necesarias, incluso tabique separador. Se medirá la longitud realmente ejecutada según especificaciones de Proyecto.</t>
  </si>
  <si>
    <t>10.01.20</t>
  </si>
  <si>
    <t>Latiguillo interconexión Fuerza / Datos</t>
  </si>
  <si>
    <t>Latiguillo de conexión (Fuerza / Datos)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 Se medirá el número de unidades realmente ejecutadas según especificaciones de Proyecto.</t>
  </si>
  <si>
    <t>10.01.21</t>
  </si>
  <si>
    <t>Tubo PVC rígido 25 mm, superficie</t>
  </si>
  <si>
    <t>Suministro e instalación en superficie de canalización de protección de cableado, formada por tubo de PVC rígido, blindado, enchufable, de color negro, de 25 mm de diámetro nominal, con IP547. Incluso abrazaderas, elementos de sujeción y accesorios (curvas, manguitos, tes, codos y curvas flexibles). Se medirá la longitud realmente ejecutada según especificaciones de Proyecto.</t>
  </si>
  <si>
    <t>Total 10.01</t>
  </si>
  <si>
    <t>10.02</t>
  </si>
  <si>
    <t>Iluminación</t>
  </si>
  <si>
    <t>Centralización de interruptores (hasta 14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t>
  </si>
  <si>
    <t>10.02.01</t>
  </si>
  <si>
    <t>Centralización de encendidos</t>
  </si>
  <si>
    <t>Centralización de interruptores (hasta 24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t>
  </si>
  <si>
    <t>10.02.02</t>
  </si>
  <si>
    <t>Plafón led redondo blanco I-TEC, Ref. 5550407</t>
  </si>
  <si>
    <t>Suministro e instalación de plafón led redondo blanco I-TEC, Ref. 5550407, 20 W de superficie, cuerpo fabricado en aluminio y difusor en polmetilmetacrilato (PMMA), incluso driver externo, piezas especiales de cuelgue bajo bandeja y lámpara de 20W de 4200 ºK. Se medirá el número de unidades realmente ejecutadas según especificaciones de Proyecto.</t>
  </si>
  <si>
    <t>10.02.03</t>
  </si>
  <si>
    <t>Luminaria LED suspendida 40W SECOM 2200014084 + kit suspensión 5</t>
  </si>
  <si>
    <t>10.02.04</t>
  </si>
  <si>
    <t>Regleta industrial Airfal Delta D0051L, led</t>
  </si>
  <si>
    <t>Suministro y montaje de regleta industrial Airfal Delta D0051L, para 1 tubo led, en chapa de acero prelacada. Dimensiones 1534x83x60 mm, incluso driver externo, piezas especiales de cuelgue bajo bandeja y lámpara T8 de 20 W y 4200 ºK. Se medirá el número de unidades realmente ejecutadas según especificaciones de Proyecto.</t>
  </si>
  <si>
    <t>10.02.05</t>
  </si>
  <si>
    <t>Luminaria estanca Airfal Supra S0108L, led</t>
  </si>
  <si>
    <t>Suministro y montaje de luminaria estanca Airfal Supra S0108L, para 1 tubo led, cuerpo de luminaria en ABS, difusor de policarbonato o acrílico, chasis interno en aluminio brillo, prensaestopas PG11, IP65. Dimensiones 1274x870x100 mm, incluso driver externo, piezas especiales de cuelgue bajo bandeja y lámpara T8 de 20 W y 4200 ºK. Se medirá el número de unidades realmente ejecutadas según especificaciones de Proyecto.</t>
  </si>
  <si>
    <t>10.02.06</t>
  </si>
  <si>
    <t>Regleta industrial Airfal Delta D0050L L=1534mm</t>
  </si>
  <si>
    <t>Suministro y montaje de regleta industrial Airfal Delta D0051L, para 1 tubo led, en chapa de acero prelacada. Dimensiones 1534x83x60 mm, incluso driver externo, piezas especiales de cuelgue bajo bandeja y lámpara T8 de 20 W y 3000 ºK. Se medirá el número de unidades realmente ejecutadas según especificaciones de Proyecto.</t>
  </si>
  <si>
    <t>10.02.07</t>
  </si>
  <si>
    <t>Regleta industrial Airfal Delta D0050L L=1233mm</t>
  </si>
  <si>
    <t>Suministro y montaje de regleta industrial Airfal Delta D0051L, para 1 tubo led, en chapa de acero prelacada. Dimensiones 1233x83x60 mm, incluso driver externo, piezas especiales de cuelgue bajo bandeja y lámpara T8 de 20 W y 3000 ºK. Se medirá el número de unidades realmente ejecutadas según especificaciones de Proyecto.</t>
  </si>
  <si>
    <t>10.02.08</t>
  </si>
  <si>
    <t>Alumbrado emergencia 60 lúmenes</t>
  </si>
  <si>
    <t>Suministro e instalación en superficie en zonas comunes de luminaria de emergencia,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t>
  </si>
  <si>
    <t>10.02.09</t>
  </si>
  <si>
    <t>Alumbrado emergencia 110 lúmenes</t>
  </si>
  <si>
    <t>Suministro e instalación en superficie en zonas comunes de luminaria de emergencia, con tubo lineal fluorescente, 6 W - G5, flujo luminoso 110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t>
  </si>
  <si>
    <t>10.02.10</t>
  </si>
  <si>
    <t>Alumbrado emergencia 150 lúmenes</t>
  </si>
  <si>
    <t>Suministro e instalación en superficie en zonas comunes de luminaria de emergencia, con tubo lineal fluorescente, 6 W - G5, flujo luminoso 150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t>
  </si>
  <si>
    <t>10.02.11</t>
  </si>
  <si>
    <t>Luminaria emergencia estanca 60 lúmenes</t>
  </si>
  <si>
    <t>Suministro e instalación en superficie en zonas comunes de luminaria de emergencia estanca,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totalmente ejecutadas, conexionadas y funcionando según especificaciones de Proyecto.</t>
  </si>
  <si>
    <t>10.02.12</t>
  </si>
  <si>
    <t>Luminaria emergencia estanca 110 lúmenes</t>
  </si>
  <si>
    <t>10.02.13</t>
  </si>
  <si>
    <t>Interruptor de superficie</t>
  </si>
  <si>
    <t>Interruptor unipolar (1P), intensidad asignada 10 AX, tensión asignada 250 V, con tecla simple y color según plano; instalación en superficie. Se medirá el número de unidades realmente ejecutadas según especificaciones de Proyecto.</t>
  </si>
  <si>
    <t>10.02.14</t>
  </si>
  <si>
    <t>Conmutador de superficie</t>
  </si>
  <si>
    <t>Conmutador de intensidad asignada 10 AX, tensión asignada 250 V, con tecla simple y color según plano; instalación en superficie. Se medirá el número de unidades realmente ejecutadas según especificaciones de Proyecto.</t>
  </si>
  <si>
    <t>10.02.15</t>
  </si>
  <si>
    <t>Tira LED PERFIL 2700K</t>
  </si>
  <si>
    <t>Suministro y colocación de tira LED tipo TIRA LED o equivalente  con difusor, T=2700K, 12w. 1100lm, enmarcando el hueco de acceso. Incluso perfil tubular "U" lacado Ral 9005 Negro Intenso y con tapeta translúcida difusora, pequeño material, elementos auxilaires y mano de obra. Medido el metro lineal realmente ejecutado y conexionado.</t>
  </si>
  <si>
    <t>Total 10.02</t>
  </si>
  <si>
    <t>10.03</t>
  </si>
  <si>
    <t>Telecomunicaciones</t>
  </si>
  <si>
    <t>10.03.01</t>
  </si>
  <si>
    <t>Acometida Telecomunicaciones</t>
  </si>
  <si>
    <t>PA de conexionado de red interior de telecomunicaciones (RACK) con punto de conexión exterior, formado por registro de entrada, canalización y cableado, incluso conexionado y pruebas.</t>
  </si>
  <si>
    <t>10.03.02</t>
  </si>
  <si>
    <t>Cable rígido U/UTP 4 pares trenzados Cu</t>
  </si>
  <si>
    <t>Cable rígido U/UTP no propagador de la llama de 4 pares trenzados de cobre, categoría 6,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Se medirá la longitud realmente ejecutada según especificaciones de Proyecto.</t>
  </si>
  <si>
    <t>10.03.03</t>
  </si>
  <si>
    <t>Armario rack de telecomunicaciones U26</t>
  </si>
  <si>
    <t>Armario rack U26 para telecomunicaciones, en acero laminado, puerta frontal de cristal templado con cerradura y ventilación lateral, puerta trasera en metal perforado con ventilación completa y cerradura, laterales en metal perforado con ventilación completa. Con paneles RJ45 para datos, cámaras IP, electrónica de red con conectividad de fibra óptica y enchufes necesarios. Incluso latiguillos, accesorios, conectores, pequeño material, ayudas , etiquetado y switch . Se medirá el número de unidades realmente ejecutadas según especificaciones de Proyecto.</t>
  </si>
  <si>
    <t>10.03.04</t>
  </si>
  <si>
    <t>Preinstalación control de acceso</t>
  </si>
  <si>
    <t>Preinstalación control de acceso, cableado y conexionado del sistema de lector de huellas</t>
  </si>
  <si>
    <t>10.03.05</t>
  </si>
  <si>
    <t>Preinstalación tornos de acceso</t>
  </si>
  <si>
    <t>Preinstalación tornos de acceso, cableado y conexionado del sistemaa.</t>
  </si>
  <si>
    <t>10.03.06</t>
  </si>
  <si>
    <t>Registro enlace 450x450x120 mm.</t>
  </si>
  <si>
    <t>REGISTRO DE ENLACE DE 450x450x120 MM, INCLUSO P.P. DE PEQUEÑO MATERIAL Y AYUDAS DE ALBAÑILERÍA; CONSTRUIDO SEGÚN REGLAMENTO DE ICT. MEDIDA LA UNIDAD EJECUTADA</t>
  </si>
  <si>
    <t>10.03.07</t>
  </si>
  <si>
    <t>Recibido de torniquetes y portillos de control de acceso</t>
  </si>
  <si>
    <t>Recibido de torniquetes y portillos de control de acceso, suministrados en obra por terceros. Incluso replanteo, colocación, anclaje a suelo y elementos de fijación necesarios. Se medirá la unidad ejecutada.</t>
  </si>
  <si>
    <t>10.03.08</t>
  </si>
  <si>
    <t>Colocación de Antena WiFi</t>
  </si>
  <si>
    <t>Instalación de antena WiFi, suministrada por la Propiedad. Incluye todas las operaciones necesarias para el montaje correcto y seguro de la antena en la ubicación especificada, asegurando su funcionalidad óptima para la recepción y emisión de señales inalámbricas.</t>
  </si>
  <si>
    <t>Total 10.03</t>
  </si>
  <si>
    <t>10.04</t>
  </si>
  <si>
    <t>Audio y megafonía</t>
  </si>
  <si>
    <t>10.04.01</t>
  </si>
  <si>
    <t>Circuito interior con cable libre de oxígeno 2x1,5mm2</t>
  </si>
  <si>
    <t>Circuito de sonido formado por cable 2x1.5 mm2 libre de oxigeno. Medida la unidad totalmente ejecutada.</t>
  </si>
  <si>
    <t>10.04.02</t>
  </si>
  <si>
    <t>Circuito interior con cable libre de oxígeno 2x2,5mm2</t>
  </si>
  <si>
    <t>Circuito de sonido formado por cable 2x2.5 mm2 libre de oxigeno. Medida la unidad totalmente ejecutada.</t>
  </si>
  <si>
    <t>10.04.03</t>
  </si>
  <si>
    <t>Conducto PVC Flexible de 20mm</t>
  </si>
  <si>
    <t>Canalización para preinstalación de sonido formado por tubo corrugado de 20mm</t>
  </si>
  <si>
    <t>10.04.04</t>
  </si>
  <si>
    <t>Tubo corrugado Diam 25mm</t>
  </si>
  <si>
    <t>Tubo corrugado de diámetro 25mm, con resistencia a compresión 320nW y al impacto 2J. Aislante no propagador de llama.</t>
  </si>
  <si>
    <t>10.04.05</t>
  </si>
  <si>
    <t>Tubo corrugado Diam 35mm</t>
  </si>
  <si>
    <t>Tubo corrugado de diámetro 35mm, con resistencia a compresión 320nW y al impacto 2J. Aislante no propagador de llama.</t>
  </si>
  <si>
    <t>10.04.06</t>
  </si>
  <si>
    <t>Tubo rígido PVC Diam 25mm</t>
  </si>
  <si>
    <t>Tubo rígido gris de pvc de 25 mm con manguito incluido apto para canalizaciones superficiales ordinarias fijas. Contruido según la norma une-en 61386-21, este tiene las siguientes características:
Resistencia a la compresión &gt;1250 newton, resistencia al impacto &gt;2j a -5ºc, temperatura mínima y máxima de utilización -5 +60ºc, es un tubo rígido y curvable en caliente o mediante  muelle, rigidez eléctrica &gt;200v.</t>
  </si>
  <si>
    <t>Total 10.04</t>
  </si>
  <si>
    <t>Total 10</t>
  </si>
  <si>
    <t>11</t>
  </si>
  <si>
    <t>Instalación de climatización y ventilación</t>
  </si>
  <si>
    <t>11.01</t>
  </si>
  <si>
    <t>Equipos y conexiones</t>
  </si>
  <si>
    <t>11.01.01</t>
  </si>
  <si>
    <t>Certificación de instalación de climatización</t>
  </si>
  <si>
    <t>Certificación de la instalación de climatización y ventilación, incluyendo preparación, y tramitación, hasta buen fin y ante los orgamismos competentes de boletines, proyectos actualizados con las modificaciones que surgieran durante la obra y cualquier otra documentación que fuera necesaria. Incluso presentación al cliente de planos en soporte DWG.</t>
  </si>
  <si>
    <t>11.01.02</t>
  </si>
  <si>
    <t>Ventilador helicocentrígugo "S&amp;P TD-1300/250 SILENT 3V"</t>
  </si>
  <si>
    <t>Ventilador helicocentrífugos de bajo perfil S&amp;p TD-1300/250 SILENT 3V,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
Motor brushless de corriente continua, de alto rendimiento y bajo consumo, alimentación 230V±15%/50-60Hz, IP44, rodamientos a bolas y caja de bornes externa.
Velocidad regulable 100% mediante potenciómetro ubicado en la caja de bornes o mediante control extern
Entrada analógica para controlar el ventilador con una señal externa de 0-10V.
Filtros F5+F6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Embocadura a conductos y salidas con lona antivibratoria.</t>
  </si>
  <si>
    <t>11.01.03</t>
  </si>
  <si>
    <t>Ventilador helicocentrígugo "S&amp;P TD 2000/315 SILENT 3V"</t>
  </si>
  <si>
    <t>Ventilador helicocentrífugos de bajo perfil S&amp;p TD-2000/315 SILENT 3V,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
Motor brushless de corriente continua, de alto rendimiento y bajo consumo, alimentación 230V±15%/50-60Hz, IP44, rodamientos a bolas y caja de bornes externa.
Velocidad regulable 100% mediante potenciómetro ubicado en la caja de bornes o mediante control extern
Entrada analógica para controlar el ventilador con una señal externa de 0-10V.
Filtros F5+F6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Embocadura a conductos y salidas con lona antivibratoria.</t>
  </si>
  <si>
    <t>11.01.04</t>
  </si>
  <si>
    <t>Ventilador centrífugo SODECA SV-350/H</t>
  </si>
  <si>
    <t>Suministro y colocación de ventilador centrífugo para conductos SODECA SV-350/H, de caudal máximo disponible 3500m3/h, monofásico 230V 50Hz/60Hz, incluso accesorios, mano de obra y pequeño material y filtros  y amortiguadores tipo AMC mecanocaucho ST+Sylomer ST-60 y parte proporcional de medios de elevación (elementos auxiliares, grúa, etc) si fuesen necesarios según condicionantes del proyecto y ubicación del equipo. Embocadura a conductos y salidas con lona antivibratoria. Medida la unidad totamente ejecutada, conexionada y funcionando.</t>
  </si>
  <si>
    <t>11.01.05</t>
  </si>
  <si>
    <t>Recuperador de calor "GISER GSR 18 20/25"</t>
  </si>
  <si>
    <t>Recuperador de calor "GISER GSR 18 20/25" de alta eficiencia, con intercambiador de contraflujos en aluminio (Rendimiento &gt;75%), montado en estructura de aluminio extruido y esquinas de poliamida, que le confieren gran resistencia y elevada estanqueidad. Aislamiento termoacústico de 25mm en lana de roca (Resistencia al fuego A1) de densidad 40 Kg/m³. Siendo todos los paneles laterales registrables, para un fácil mantenimiento del equipo. Equipo para montaje Horizonta incluso filtros F5+F7 y amortiguadores tipo AMC mecanocaucho SRS 100 + Sylomer, en mínimo 6 puntos de anclaje, si va colgado en techo y amortiguadores tipo AMC mecanocaucho AMC 100+ Base rectangular + Sylomer si va apoyado en suelo y parte proporcional de medios de elevación (elementos auxiliares, grúa, etc) si fuesen necesarios según condicionantes del proyecto y ubicación del equipo.. Embocadura a conductos y salidas con lona antivibratoria. Temperatura mínima de aire exterior: -10ºC. Se medirá el número de unidades realmente ejecutadas según especificaciones del Proyecto.</t>
  </si>
  <si>
    <t>11.01.06</t>
  </si>
  <si>
    <t>Recuperador de calor "GISER GSR 18 29/33"</t>
  </si>
  <si>
    <t>Recuperador de calor "GISER GSR 18 29/33" de alta eficiencia, con intercambiador de contraflujos en aluminio (Rendimiento &gt;75%), montado en estructura de aluminio extruido y esquinas de poliamida, que le confieren gran resistencia y elevada estanqueidad. Aislamiento termoacústico de 25mm en lana de roca (Resistencia al fuego A1) de densidad 40 Kg/m³. Siendo todos los paneles laterales registrables, para un fácil mantenimiento del equipo. Equipo para montaje Horizontal incluso filtros F5+F7 y amortiguadores tipo AMC mecanocaucho SRS 100 + Sylomer, en mínimo 6 puntos de anclaje, si va colgado en techo y amortiguadores tipo AMC mecanocaucho AMC 100+ Base rectangular + Sylomer si va apoyado en suelo y parte proporcional de medios de elevación (elementos auxiliares, grúa, etc) si fuesen necesarios según condicionantes del proyecto y ubicación del equipo.. Embocadura a conductos y salidas con lona antivibratoria. Temperatura mínima de aire exterior: -10ºC. Se medirá el número de unidades realmente ejecutadas según especificaciones del Proyecto.</t>
  </si>
  <si>
    <t>11.01.07</t>
  </si>
  <si>
    <t>Unidad exterior centrífuga HITACHI  RASC-8HNPE</t>
  </si>
  <si>
    <t>Unidad exterior CENTRÍFUGA, gama VRF CENTRÍFUGO, modelo RASC-8HNPE. Compresor scroll DC Inverter. Compatible con cualquiera de los distintos tipos de unidades interiores System Free. Posibilidad de instalar hasta 6 unidades interiores. Potencia frigorífica a máxima frecuencia del compresor de 22,4 kW en condiciones 35ºC (DB) exterior y 19ºC(WB) interior y potencia en calefacción a máxima frecuencia del compresor de 27,68 kW en condiciones 10ºC (WB) exterior y 20ºC (DB) interior. Potencia nominal en refrigeración de 20 kW y en calefacción de 22,4 kW. Potencia nominal consumida en refrigeración de 7410 W y en calefacción de 7000 W. Recirculación de gas caliente para mejorar el funcionamiento de calefacción y disminuir los desescarche. Alimentación 400V-50Hz. SEER de 5,39 y SCOP de 3,51. Equipo certificado por EUROVENT. Potencia sonora de 74 dB(A) o inferior. Presión sonora de 55 dB(A) y 51 dB(A) en modo nocturno. Caudal de aire de 6.900 m3/h. Presión estática (Nominal-Máxima) de 84/120 Pa. Refrigerante R410A. Diámetro de tuberías  (Líq.-Gas) 3/8-1 pulgadas. Dimensiones de 1850x1360x640 mm (AnchoxFondoxAlto) y peso de 300 Kg.
Marca/modelo: HITACHI/RASC-8HNPE
 Medida la unidad totalmente ejecutada y conexionada, incluso amortiguadores tipo AMC mecanocaucho ST+Sylomer ST-100, en mínimo 6 puntos de anclaje, si va colgado en techo y amortiguadores tipo AMC mecanocaucho AMC 100+Base rectangular + Sylomer si va apoyado en suelo y parte proporcional de medios de elevación (elementos auxiliares, grúa, etc) si fuesen necesarios según condicionantes del proyecto y ubicación del equipo. Embocadura a conductos y salidas con lona antivibratoria.</t>
  </si>
  <si>
    <t>11.01.08</t>
  </si>
  <si>
    <t>Unidad exterior centrífuga HITACHI  RASC-10HNPE</t>
  </si>
  <si>
    <t>Unidad exterior CENTRÍFUGA, gama VRF CENTRÍFUGO, modelo RASC-10HNPE. Compresor scroll DC Inverter. Compatible con cualquiera de los distintos tipos de unidades interiores System Free. Posibilidad de instalar hasta 6 unidades interiores. Potencia frigorífica a máxima frecuencia del compresor de 26 kW en condiciones 35ºC (DB) exterior y 19ºC(WB) interior y potencia en calefacción a máxima frecuencia del compresor de 29,88 kW en condiciones 10ºC (WB) exterior y 20ºC (DB) interior. Potencia nominal en refrigeración de 24 kW y en calefacción de 26 kW. Potencia nominal consumida en refrigeración de 9020 W y en calefacción de 8520 W. Recirculación de gas caliente para mejorar el funcionamiento de calefacción y disminuir los desescarche. Alimentación 400V-50Hz. SEER de 5,48 y SCOP de 3,71. Equipo certificado por EUROVENT. Potencia sonora de 75 dB(A) o inferior. Presión sonora de 56 dB(A) y 52 dB(A) en modo nocturno. Caudal de aire de 6.900 m3/h. Presión estática (Nominal-Máxima) de 102/120 Pa. Refrigerante R410A. Diámetro de tuberías  (Líq.-Gas) 1/2-1 pulgadas. Dimensiones de 1850x1360x640 mm (AnchoxFondoxAlto) y peso de 303 Kg.
Marca/modelo: HITACHI/RASC-10HNPE
 Medida la unidad totalmente ejecutada y conexionada, incluso amortiguadores tipo AMC mecanocaucho ST+Sylomer ST-100, en mínimo 6 puntos de anclaje, si va colgado en techo y amortiguadores tipo AMC mecanocaucho AMC 100+Base rectangular + Sylomer si va apoyado en suelo y parte proporcional de medios de elevación (elementos auxiliares, grúa, etc) si fuesen necesarios según condicionantes del proyecto y ubicación del equipo. Embocadura a conductos y salidas con lona antivibratoria.</t>
  </si>
  <si>
    <t>11.01.09</t>
  </si>
  <si>
    <t>Unidad interior tipo mural RPK-1.0FSRM</t>
  </si>
  <si>
    <t>Unidad interior tipo MURAL, gama SYSTEM FREE, modelo RPK-1.0FSRM, con 4 velocidades de flujo de aire y válvula de expansión incorporada. Válvula de expansión electrónica PID. Posibilidad de aumentar potencia mediante la utilización de DIP Switch. Potencia nominal frigorífica para UTOPIA 2,5 kW y calorífica 2,8 kW. Potencia nominal frigorífica para SET FREE 2,8 kW y calorífica 3,2 kW. Nivel de presión sonora 39 dB(A) o inferior, potencia sonora 53 dB(A) o inferior y caudal de aire es de 390-600 m3/h. Alimentación de 230V-50Hz. Diámetro de tuberías (Líq.-Gas) 1/4-1/2 pulgadas. Dimensiones de 790x230x300 mm (AnchoxFondoxAlto) y peso de 10 Kg.
Marca/modelo: HITACHI/RPK-1.0FSRM
Medida la unidad totalmente ejecutada y conexionada.</t>
  </si>
  <si>
    <t>11.01.10</t>
  </si>
  <si>
    <t>Unidad interior tipo Casette HITACHI RCI-2.0FSR</t>
  </si>
  <si>
    <t>Unidad interior tipo CASSETTE 4 VÍAS 800x800 RCI, gama SYSTEM FREE, modelo RCI-2.0FSR (cuerpo solo, sin panel). Válvula de expansión electrónica PID. Posibilidad de reducir potencia mendiante la utilización de DIP Switch. Potencia nominal frigorífica para UTOPIA 5 kW y calorífica 5,6 kW. Potencia nominal frigorífica para SET FREE 5,6 kW y calorífica 6,3 kW. Nivel de presión sonora 37 dB(A) o inferior, potencia sonora 55 dB(A) o inferior y caudal de aire de 660-1320 m3/h. Alimentación de 230V-50Hz. Diámetro de tuberías  (Líq.-Gas) 1/4-1/2 pulgadas. Dimensiones de 840x840x248 mm (AnchoxFondoxlto) y peso de 21 Kg, incluso amortiguadores con Sylomer de AMC mecanocaucho, según los modelos y cargas indicadas en tabla de estudio acústico. Unidad preparada para incorporar sensor de movimiento (dispositivo opcional no incluido). El panel (no incluido) estandarizado disponible en color blanco, negro o modelo Silent Iconic en blanco o negro y modelo Silent Iconic en blanco con la rejilla de retonor autoelevable para facilitar la limpieza del filtro. Todos los paneles cuenta con lamas orientables de forma independiente con efecto "Coanda".
Marca/Modelo: HITACHI/RCI-2.0FSR
Medida la unidad totalmente ejecutada y funcionando.
Medida la unidad totalmente ejecutada y conexionada.</t>
  </si>
  <si>
    <t>11.01.11</t>
  </si>
  <si>
    <t>Panel en color blanco mod P-N23NA2 para unidad tipo casette</t>
  </si>
  <si>
    <t>Unidad de panel modelo P-N23NA2, para unidades interiores RCI-FSN4 y RCI-FSR. Panel preparado para incorporar sensor de movimiento (dispositivo opcional no incluido). Las dimensiones del panel son estandarizadas de 950x950x40 mm (AnchoxFondoxAlto) para el intercambio con modelos de otras capacidades y cuenta con lamas orientables de forma independiente con efecto "Coanda". El peso del panel es de 6,5 Kg.
Marca/modelo: HITACHI/P-N23NA2</t>
  </si>
  <si>
    <t>11.01.12</t>
  </si>
  <si>
    <t>Unidad interior tipo Casette HITACHI RCI-3.0FSR</t>
  </si>
  <si>
    <t>Unidad interior tipo CASSETTE 4 VÍAS 800x800 RCI, gama SYSTEM FREE, modelo RCI-3.0FSR (cuerpo solo, sin panel). Válvula de expansión electrónica PID. Potencia nominal frigorífica para UTOPIA 7,1 kW y calorífica 8 kW. Potencia nominal frigorífica para SET FREE 8 kW y calorífica 9 kW. Nivel de presión sonora 42 dB(A) o inferior, potencia sonora 57 dB(A) o inferior y caudal de aire de 840-1620 m3/h. Alimentación de 230V-50Hz. Diámetro de tuberías  (Líq.-Gas) 3/8-5/8 pulgadas. Dimensiones de 840x840x248 mm (AnchoxFondoxlto) y peso de 26 Kg, incluso amortiguadores con Sylomer de AMC mecanocaucho, según los modelos y cargas indicadas en tabla de estudio acústico. Unidad preparada para incorporar sensor de movimiento (dispositivo opcional no incluido). El panel (no incluido) estandarizado disponible en color blanco, negro o modelo Silent Iconic en blanco o negro y modelo Silent Iconic en blanco con la rejilla de retonor autoelevable para facilitar la limpieza del filtro. Todos los paneles cuenta con lamas orientables de forma independiente con efecto "Coanda".
Marca/Modelo: HITACHI/RCI-3.0FSR
Medida la unidad totalmente ejecutada y funcionando.
Medida la unidad totalmente ejecutada y conexionada.</t>
  </si>
  <si>
    <t>11.01.13</t>
  </si>
  <si>
    <t>Mando cableado multifunción  PC-ARFG2-E1 HITACHI</t>
  </si>
  <si>
    <t>Mando por cable multifunción Advanced Color, modelo PC-ARFG2-E1 con pantalla a color, programación semanal (5 programaciones diarias de horario y temperatura), configuración y ajuste de los parámetros de funcionamiento. Función FrostWash compatible con la gama de VRF Set Free SIGMA y las unidades interiores (RCI(M)-FSR(E), RCD-FSR, RPC-FSR y RPI(L/H)-FSRE). Función GentleCool para modificar la temperatira de salida de aire de la unidad interior. Modo Hotel. Exclusivas funciones de confort (disponibles en la gama RCI-FSR con el panel P-AP160NAE2) como FeetWarm (Complemento de confort para el modo Calefacción), FloorSense (Complemento de confort para el modo refrigeración), Crowd-Sense (Control predictivo para anticiparse a un aumento de la temperatura ambiente) o la posibilidad de seleccionar que el caudal de aire sea directo a la persona o la evite. Acceso a los parámetros de la unidad exterior para facilitar las tareas de revisión y mantenimiento. Multifución: Programación de las opciones ON/OFF a distancia, informe de fallos y rearme automático. Control de 1 a 16 unidades interiores. Control individual de las lamas. Configuración de las diferenets funciones del sensor de presencia. Autodiagnóstico, anti-congelación y reducción de temperatura. Sonda de ambiente integrada. Varios idiomas (5). Pantalla LCD. User friendly. Compatible con gama de unidades interiores System Free.
Marca/modelo: HITACHI/PC-ARFG2-E1</t>
  </si>
  <si>
    <t>11.01.14</t>
  </si>
  <si>
    <t>Dispositivo central de control CS-NET WEB, mod. CSNET Lite</t>
  </si>
  <si>
    <t>Controlador centralizado independiente modelo CSNET Lite , capaz de controlar 64 unidades interiores a través de una interface web. Este dispositivo también puede utilizarse como interfaz HLINK por los dispositivos “CSNET Manager 2”.
Marca / Modelo : HITACHI / CSNET Lite</t>
  </si>
  <si>
    <t>11.01.15</t>
  </si>
  <si>
    <t>Carga de gas refrigerante R-410A</t>
  </si>
  <si>
    <t>Carga de la instalación con gas refrigerante R-410A, suministrado en botella con 50 kg de refrigerante. S determinará el peso de la carga realmente introducida en la instalación, según especificaciones del Proyecto.</t>
  </si>
  <si>
    <t>11.01.16</t>
  </si>
  <si>
    <t>Puesta en marcha</t>
  </si>
  <si>
    <t>Puesta en marcha de toda la instalación y chequeo del correcto funcionamiento de todos los elementos, con llenado de la instalación de agua destilada. Medida la unidad funcionando y legalizada. La puesta en marcha se realizará siempre antes de realizar el estudio acústico.</t>
  </si>
  <si>
    <t>11.01.17</t>
  </si>
  <si>
    <t>Bomba de condensados SAUERMANN</t>
  </si>
  <si>
    <t>Suministro e instalación de bomba de condensados con depósito marca SAUERMANN, instalación "vista". Incluye accesorios de soportación y ayudas de albañilería necesarias.
bomba Si-82 CENTRÍFUGA  evacua  hasta 500 lts/hora, con alta temperatura y ácidos (pH&gt;2,5) producidos por las calderas de condensación de gas.</t>
  </si>
  <si>
    <t>11.01.18</t>
  </si>
  <si>
    <t>Cable bus de comunicaciones</t>
  </si>
  <si>
    <t>Cable bus de comunicaciones, de manguera sin apantallar, de 2 hilos, de 1 mm² de sección por hilo, sin polaridad. Se medirá la longitud realmente ejecutada según especificaciones del Proyecto.</t>
  </si>
  <si>
    <t>11.01.19</t>
  </si>
  <si>
    <t>Detector sensor CO2</t>
  </si>
  <si>
    <t>Sensor CO2 para control de calidad del aire tipo AMUN 716 SR colocado en pared, incluso conexionado. Medida la unidad totalmente ejecutada y conexionada</t>
  </si>
  <si>
    <t>Total 11.01</t>
  </si>
  <si>
    <t>11.02</t>
  </si>
  <si>
    <t>Conexiones</t>
  </si>
  <si>
    <t>11.02.01</t>
  </si>
  <si>
    <t>MultiKit a 2 tubos, modelo E-102SN4</t>
  </si>
  <si>
    <t>MultiKit a 2 tubos, modelo E-102SN4. Diámetro de la tubería de gas de Ø 15,88-19,05-22,2 (según CV de Unidad Interior) y de la tubería de líquido Ø 9,52.
Marca/modelo: HITACHI/E-102SN4</t>
  </si>
  <si>
    <t>11.02.02</t>
  </si>
  <si>
    <t>MultiKit a 2 tubos, modelo E-162SN4</t>
  </si>
  <si>
    <t>Derivación Multi-Kit a 2 tubos, modelo E-162SN4. Diámetro de la tubería de gas de Ø 22,2-25,4-28,6 (según CV de Unidad Interior) y de la tubería de líquido Ø 12,7.
Marca/modelo: HITACHI/E-162SN4</t>
  </si>
  <si>
    <t>11.02.03</t>
  </si>
  <si>
    <t>Línea frigorífica doble cobre 1/2" (12,7mm) + 1/4" (6,32mm)</t>
  </si>
  <si>
    <t>Línea frigorífica doble realizada con tubería para gas mediante tubo de cobre sin soldadura, de 1/2" de diámetro y 0,8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Se medirá la longitud realmente ejecutada según especificaciones del Proyecto.</t>
  </si>
  <si>
    <t>11.02.04</t>
  </si>
  <si>
    <t>Línea frigorífica doble cobre 5/8" (15,87mm) + 1/4" (6,32mm)</t>
  </si>
  <si>
    <t>Línea frigorífica doble realizada con tubería para gas mediante tubo de cobre sin soldadura, de  5/8" de diámetro y 1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Se medirá la longitud realmente ejecutada según especificaciones del Proyecto.</t>
  </si>
  <si>
    <t>11.02.05</t>
  </si>
  <si>
    <t>Línea frigorífica doble cobre 5/8" (15,87mm) + 3/8" (9,52mm)</t>
  </si>
  <si>
    <t>Línea frigorífica doble realizada con tubería para gas mediante tubo de cobre sin soldadura, de  5/8" de diámetro y 1 mm de espesor con coquilla de espuma elastomérica, de 11 mm de diámetro interior y 10 mm de espesor, a base de caucho sintético flexible, de estructura celular cerrada y tubería para líquido mediante tubo de cobre sin soldadura, de 3/8" de diámetro y 0,8 mm de espesor con coquilla de espuma elastomérica, de 7 mm de diámetro interior y 10 mm de espesor, a base de caucho sintético flexible, de estructura celular cerrada. Se medirá la longitud realmente ejecutada según especificaciones del Proyecto.</t>
  </si>
  <si>
    <t>11.02.06</t>
  </si>
  <si>
    <t>Línea frigorífica doble cobre 1" (25,4mm) + 1/2" (12,7mm)</t>
  </si>
  <si>
    <t>Línea frigorífica doble realizada con tubería para gas mediante tubo de cobre sin soldadura, de 1" de diámetro y 0,8 mm de espesor con coquilla de espuma elastomérica, de 11 mm de diámetro interior y 10 mm de espesor, a base de caucho sintético flexible, de estructura celular cerrada y tubería para líquido mediante tubo de cobre sin soldadura, de 1/2" de diámetro y 0,8 mm de espesor con coquilla de espuma elastomérica, de 7 mm de diámetro interior y 10 mm de espesor, a base de caucho sintético flexible, de estructura celular cerrada. Se medirá la longitud realmente ejecutada según especificaciones del Proyecto.</t>
  </si>
  <si>
    <t>11.02.07</t>
  </si>
  <si>
    <t>Línea frigorífica doble cobre 1" (25,4mm) +3/8"  (9,52mm)</t>
  </si>
  <si>
    <t>Línea frigorífica doble realizada con tubería para gas mediante tubo de cobre sin soldadura, de 1" de diámetro y 0,8 mm de espesor con coquilla de espuma elastomérica, de 11 mm de diámetro interior y 10 mm de espesor, a base de caucho sintético flexible, de estructura celular cerrada y tubería para líquido mediante tubo de cobre sin soldadura, de 3/8" de diámetro y 0,8 mm de espesor con coquilla de espuma elastomérica, de 7 mm de diámetro interior y 10 mm de espesor, a base de caucho sintético flexible, de estructura celular cerrada. Se medirá la longitud realmente ejecutada según especificaciones del Proyecto.</t>
  </si>
  <si>
    <t>Total 11.02</t>
  </si>
  <si>
    <t>11.03</t>
  </si>
  <si>
    <t>Difusión</t>
  </si>
  <si>
    <t>11.03.01</t>
  </si>
  <si>
    <t>Rejilla retorno 400x150mm de Madel</t>
  </si>
  <si>
    <t>Rejilla de retornode aluminio extruido, anodizado color negro mate, con lamas fijas, de 400x150mm,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t>
  </si>
  <si>
    <t>11.03.02</t>
  </si>
  <si>
    <t>Rejilla retorno 700x100mm de Madel</t>
  </si>
  <si>
    <t>Rejilla de retornode aluminio extruido, anodizado color negro mate, con lamas fijas, de 700x100mm,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t>
  </si>
  <si>
    <t>11.03.03</t>
  </si>
  <si>
    <t>Rejilla impulsión 400x150mm de Madel</t>
  </si>
  <si>
    <t>Rejilla de impulsión, de aluminio extruido, anodizado color negro mate, con lamas horizontales regulables individualmente, de 400x150mm,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t>
  </si>
  <si>
    <t>11.03.04</t>
  </si>
  <si>
    <t>Rejilla impulsión 425x125mm de Madel</t>
  </si>
  <si>
    <t>Rejilla de impulsión, de aluminio extruido, anodizado color negro mate, con lamas horizontales regulables individualmente, de 400x100 mm,de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t>
  </si>
  <si>
    <t>11.03.05</t>
  </si>
  <si>
    <t>Rejilla impulsión 700x100mm de Madel</t>
  </si>
  <si>
    <t>Rejilla de impulsión, de aluminio extruido, anodizado color negro mate, con lamas horizontales regulables individualmente, de 700x250mm,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t>
  </si>
  <si>
    <t>11.03.06</t>
  </si>
  <si>
    <t>Boca de extracción diam 125 mm</t>
  </si>
  <si>
    <t>Boca de ventilación en ejecución redonda adecuada para extracción, de 125 mm de diámetro, con regulación del aire mediante el giro del disco central. Se medirá el número de unidades realmente ejecutadas según especificaciones de Proyecto.</t>
  </si>
  <si>
    <t>11.03.07</t>
  </si>
  <si>
    <t>m2</t>
  </si>
  <si>
    <t>Conducto de lana mineral "Climaver Neto"</t>
  </si>
  <si>
    <t>Conducto autoportante rectangular para la distribución de aire climatizado formado por panel rígido de alta densidad de lana de vidrio Climaver Neto "ISOVER", según UNE-EN 13162, de 25 mm de espesor, revestido por un complejo triplex aluminio visto + malla de fibra de vidrio + kraft por el exterior y un tejido de vidrio acústico de alta resistencia mecánica (tejido NETO) por el interior. Se medirá la superficie realmente ejecutada, medida a cara interior, según especificaciones del Proyecto.</t>
  </si>
  <si>
    <t>11.03.08</t>
  </si>
  <si>
    <t>Conducto de chapa galvanizada 0,6 mm</t>
  </si>
  <si>
    <t>Conductos de chapa galvanizada de 0,6 mm de espesor y juntas transversales con vaina deslizante tipo bayoneta. Incluso embocaduras, derivaciones, accesorios de montaje, elementos de fijación y piezas especiales. Totalmente montada, conexionada y probada por empresa instaladora mediante las correspondientes pruebas de servicio. Se medirá la superficie realmente ejecutada según especificaciones del Proyecto.</t>
  </si>
  <si>
    <t>11.03.09</t>
  </si>
  <si>
    <t>Rejilla para toma de aire exterior</t>
  </si>
  <si>
    <t>Rejilla de intemperie para instalaciones de ventilación, marco frontal y lamas de chapa perfilada de acero galvanizado, de dimensiones según plano, incluso malla de 20x20mm. Medida la unidad totalmente instalada, incluso mano de obra y pequeño material</t>
  </si>
  <si>
    <t>Total 11.03</t>
  </si>
  <si>
    <t>Total 11</t>
  </si>
  <si>
    <t>12</t>
  </si>
  <si>
    <t>Instalación de protección contra incendios</t>
  </si>
  <si>
    <t>12.01</t>
  </si>
  <si>
    <t>Certificación de instalación de PCI</t>
  </si>
  <si>
    <t>Certificación de instalación de protección contra incendios, incluyendo preparación, y tramitación, hasta buen fin y ante los organismos competentes; incluso registro en industria por parte de la empreas instaladora. Se entregarán los planos actualizados as built en .pdf y .dwg al cliente.</t>
  </si>
  <si>
    <t>12.02</t>
  </si>
  <si>
    <t>Central de detección automática de incendios de 12 zonas</t>
  </si>
  <si>
    <t>Central de detección automática de incendios, convencional, microprocesada, de 12 zonas de detección, con caja metálica y tapa de ABS, con módulo de alimentación, rectificador de corriente y cargador de batería, panel de control con indicador de alarma y avería y conmutador de corte de zonas. Incluso baterías. Se medirá el número de unidades realmente ejecutadas según especificaciones de Proyecto.</t>
  </si>
  <si>
    <t>12.03</t>
  </si>
  <si>
    <t>Conexión de central de PCI con central de alarma de seguridad</t>
  </si>
  <si>
    <t>Conexión de central de PCI con central de alarma de seguridad. Medida la unidad realmente ejecutada.</t>
  </si>
  <si>
    <t>12.04</t>
  </si>
  <si>
    <t>Detector óptico de humos</t>
  </si>
  <si>
    <t>Detector óptico de humos convencional, de ABS color blanco, formado por un elemento sensible a humos claros, para alimentación de 12 a 30 Vcc, con doble led de activación e indicador de alarma color rojo, salida para piloto de señalización remota y base universal. Incluso elementos de fijación. Se medirá el número de unidades realmente ejecutadas según especificaciones de Proyecto.</t>
  </si>
  <si>
    <t>12.05</t>
  </si>
  <si>
    <t>Pulsador de alarma, con tapa</t>
  </si>
  <si>
    <t>Pulsador de alarma convencional de rearme manual, de ABS color rojo, protección IP41, con led indicador de alarma color rojo y llave de rearme, con tapa de metacrilato. Incluso elementos de fijación. Se medirá el número de unidades realmente ejecutadas según especificaciones de Proyecto.</t>
  </si>
  <si>
    <t>12.06</t>
  </si>
  <si>
    <t>Sirena interior</t>
  </si>
  <si>
    <t>Suministro e instalación en paramento interior de sirena electrónica, de color rojo, con señal acústica y visual, alimentación a 24 Vcc, potencia sonora de 100 dB a 1 m y consumo de 14 mA. Incluso elementos de fijación. Se medirá el número de unidades realmente ejecutadas según especificaciones de Proyecto.</t>
  </si>
  <si>
    <t>12.07</t>
  </si>
  <si>
    <t>Cableado 1,5 mm2 + PVC FLEXIBLE</t>
  </si>
  <si>
    <t>Cableado formado por cable unipolar ES07Z1-K (AS), reacción al fuego clase Cca-s1b,d1,a1, con conductor multifilar de cobre clase 5 (-K) de 1,5 mm² de sección, con aislamiento de compuesto termoplástico a base de poliolefina libre de halógenos con baja emisión de humos y gases corrosivos (Z1). Incluso cuantos accesorios sean necesarios para su correcta instalación y cable protector flexible de PVC. Se medirá la longitud realmente ejecutada según especificaciones de Proyecto.</t>
  </si>
  <si>
    <t>12.08</t>
  </si>
  <si>
    <t>Boca de incendio equipada</t>
  </si>
  <si>
    <t>Suministro e instalación en superficie de Boca de incendio equipada (BIE), de 25 mm (1") y de 660x660x215 mm, compuesta de: armario construido en acero de 1,2 mm de espesor, acabado con pintura epoxi color rojo RAL 3000 y puerta semiciega con ventana de metacrilato de acero de 1,2 mm de espesor, acabado con pintura epoxi color blanco RAL 9010; devanadera metálica giratoria abatible 180° permitiendo la extracción de la manguera en cualquier dirección, pintada en rojo epoxi, con alimentación axial; manguera semirrígida de 20 m de longitud; lanza de tres efectos (cierre, pulverización y chorro compacto) construida en plástico ABS y válvula de cierre tipo esfera de 25 mm (1"), de latón, con manómetro 0-16 bar. Incluso accesorios y elementos de fijación, según normativa local. Se medirá el número de unidades realmente ejecutadas según especificaciones de Proyecto.</t>
  </si>
  <si>
    <t>12.09</t>
  </si>
  <si>
    <t>KIT Depósitos para reserva agua PCI de 12000L</t>
  </si>
  <si>
    <t>Kit de Batería con volumen total de 12.000L, conformado por 4 depósitos para reserva de agua contra incendios de 3000L de capacidad, prefabricados tipo Aquablock XL 3000L (ref. 4031466), de dimensiones Largo x Ancho x Alto (mm): 1725 x 4753 x 1850. Incluso kits de unión para conexionado entre ellos, Kit A para el primer depósito de una batería ref. 4011841, Kit B para cada depósito complementario de una batería ref. 4015685, Junta plana 68x84*4 (adaptador salida 2") ref. 589802, Junta negra NBR 65*5,5 (bocas superiores S75x6) ref. 445215, Tapa 560mm ref. 3075341, Palomillas para la tapa 560mm ref. 2057657, Pasamuros 1" ref. 2053587, Recambio Adaptador salida a 2" ref. 3007532 e Indicador de nivel universal ref. 585882. Medida la unidad totalmente ejecutada y conexionada.</t>
  </si>
  <si>
    <t>12.10</t>
  </si>
  <si>
    <t>Grupo de presión contra incendios BOMDESA GIEU 12/70</t>
  </si>
  <si>
    <t>Grupo de presión de agua contra incendios, modelo BOMDESA GIEU 12/70 formado por: una bomba principal vertical multicelular SB 750T, camisa exterior, impulsor, base portacierre y eje de acero inoxidable AISI 304, accionada por motor asíncrono de 2 polos de 4 kW, aislamiento clase F, protección IP55, eficiencia IE3, para alimentación trifásica a 230/400 V, una bomba auxiliar jockey MV 175T, con camisa externa de acero inoxidable AISI 304, eje de acero inoxidable AISI 416, cuerpos de aspiración e impulsión y contrabridas de hierro fundido, difusores de policarbonato con fibra de vidrio, accionada por motor eléctrico de 0,9 kW, depósito hidroneumático de 24 l, bancada metálica, válvulas de corte, antirretorno y de aislamiento, manómetros, presostatos, cuadro eléctrico de fuerza y control para la operación totalmente automática del grupo, soporte metálico para cuadro eléctrico, colector de impulsión, con caudalímetro para grupo contra incendios de tipo rotámetro de lectura directa, precisión del 10%, cuerpo acrílico y flotador de acero inoxidable. Incluso soportes, piezas especiales y accesorios. Se medirá el número de unidades realmente ejecutadas según especificaciones de Proyecto.</t>
  </si>
  <si>
    <t>12.11</t>
  </si>
  <si>
    <t>Extintor polvo ABC polivalente 6kg</t>
  </si>
  <si>
    <t>Extintor portátil de polvo químico ABC polivalente antibrasa, con presión incorporada, de eficacia 21A-144B-C, con 6 kg de agente extintor, con manómetro y manguera con boquilla difusora. Incluso soporte y accesorios de montaje. Se medirá el número de unidades realmente ejecutadas según especificaciones de Proyecto.</t>
  </si>
  <si>
    <t>12.12</t>
  </si>
  <si>
    <t>Extintor nieve carbónica CO2 5kg</t>
  </si>
  <si>
    <t>Extintor portátil de nieve carbónica CO2, de eficacia 34B, con 5 kg de agente extintor, con vaso difusor. Incluso soporte y accesorios de montaje. Se medirá el número de unidades realmente ejecutadas según especificaciones de Proyecto.</t>
  </si>
  <si>
    <t>12.13</t>
  </si>
  <si>
    <t>Señalización de equipos contra incendios, fotoluminiscente</t>
  </si>
  <si>
    <t>Placa de señalización de equipos contra incendios, de poliestireno fotoluminiscente, de 210x210 mm, Incluso elementos de fijación, según UNE 23033-1. Se medirá el número de unidades realmente ejecutadas según especificaciones de Proyecto.</t>
  </si>
  <si>
    <t>12.14</t>
  </si>
  <si>
    <t>Señalización de medios de evacuación, fotoluminiscente</t>
  </si>
  <si>
    <t>Placa de señalización de medios de evacuación, de poliestireno fotoluminiscente, de 210x210 mm, Incluso elementos de fijación, según UNE 23033-1. Se medirá el número de unidades realmente ejecutadas según especificaciones de Proyecto.</t>
  </si>
  <si>
    <t>12.15</t>
  </si>
  <si>
    <t>Interruptor de Botón de Presión para Parada de Emergencia</t>
  </si>
  <si>
    <t>Interruptor de Botón de Presión para Parada de Emergencia Tapa de Seta Rojo. Ui: 660V; Ith: 10A. Tipo de contacto Mushroom. Medido de la unidad totalmente ejecutada y funcionando.</t>
  </si>
  <si>
    <t>12.16</t>
  </si>
  <si>
    <t>Sellado de penetraciones: manguito cortafuego</t>
  </si>
  <si>
    <t>Sistema de sellado de penetraciones para protección pasiva contra incendios con manguito intumescente cortafuego, colocado alrededor de la tubería combustible de diámetro según tubería y plano, en paso de forjado o muro. Se medirá el número de unidades realmente ejecutadas según especificaciones de Proyecto.</t>
  </si>
  <si>
    <t>12.17</t>
  </si>
  <si>
    <t>Sellado de paso de cables con almohadillas intumescentes</t>
  </si>
  <si>
    <t>Sistema de sellado de paso de cables con aislamiento, de diámetro exterior menor o igual de 80 mm, en muro, de 100 mm de espesor, a través de una abertura de 200 mm de anchura y 200 mm de altura, por ambas caras, para protección pasiva contra incendios y garantizar la resistencia al fuego EI 45, formado por 3 almohadillas intumescentes con propiedades ignífugas, de 300x170x30 mm, color blanco. Se medirá el número de unidades realmente ejecutadas según especificaciones de Proyecto.</t>
  </si>
  <si>
    <t>12.18</t>
  </si>
  <si>
    <t>Red de distribución de agua de 2" PP-RCT</t>
  </si>
  <si>
    <t>Red aérea de distribución de agua para abastecimiento de los equipos de extinción de incendios, formada por tubería de polipropileno copolímero random resistente a la temperatura (PP-RCT/PP-RCT), resistente al fuego, con aditivos que actúan como barrera de oxígeno, libre de halógenos, SDR7, de 2'' de diámetro, unión por termofusión, sin calorifugar, que arranca desde la fuente de abastecimiento de agua hasta cada equipo de extinción de incendios. Incluso material auxiliar para montaje y sujeción a la obra, accesorios y piezas especiales.</t>
  </si>
  <si>
    <t>12.19</t>
  </si>
  <si>
    <t>Red de distribución de agua de 1 1/2" PP-RCT</t>
  </si>
  <si>
    <t>Red aérea de distribución de agua para abastecimiento de los equipos de extinción de incendios, formada por tubería de polipropileno copolímero random resistente a la temperatura (PP-RCT/PP-RCT), resistente al fuego, con aditivos que actúan como barrera de oxígeno, libre de halógenos, SDR7,4, de 1 1/2'' de diámetro, unión por termofusión, sin calorifugar, que arranca desde la fuente de abastecimiento de agua hasta cada equipo de extinción de incendios. Incluso material auxiliar para montaje y sujeción a la obra, accesorios y piezas especiales.</t>
  </si>
  <si>
    <t>Total 12</t>
  </si>
  <si>
    <t>13</t>
  </si>
  <si>
    <t>Gestión de residuos</t>
  </si>
  <si>
    <t>13.01</t>
  </si>
  <si>
    <t>Transporte residuos inertes sin clasificar, contenedor 5 m3</t>
  </si>
  <si>
    <t>Transporte de mezcla sin clasificar de residuos inertes producidos en obras de construcción y/o demolición, con contenedor de 5 m³, a vertedero específico, instalación de tratamiento de residuos de construcción y demolición externa a la obra o centro de valorización o eliminación de residuos. El precio incluye el viaje de ida, la descarga y el viaje de vuelta. Se medirá el número de unidades realmente transportadas según especificaciones de Proyecto.</t>
  </si>
  <si>
    <t>Total 13</t>
  </si>
  <si>
    <t>14</t>
  </si>
  <si>
    <t>Urbanización exterior</t>
  </si>
  <si>
    <t>14.01</t>
  </si>
  <si>
    <t>Demolición y trabajos previos</t>
  </si>
  <si>
    <t>14.01.01</t>
  </si>
  <si>
    <t>Limpieza arqueta de saneamiento existente</t>
  </si>
  <si>
    <t>Limpieza de arqueta de saneamiento existente, mediante medios manuales y/o mecánicos, consistente en la retirada de lodos, residuos, grasas y elementos sólidos depositados en su interior, hasta dejarla en condiciones óptimas de funcionamiento. El precio incluye la apertura y cierre de la tapa, extracción y acopio de residuos, carga manual sobre camión o contenedor, así como la limpieza final con agua a presión. Se medirá el número de arquetas realmente limpiadas, de acuerdo con las especificaciones del Proyecto.</t>
  </si>
  <si>
    <t>14.01.02</t>
  </si>
  <si>
    <t>Limpieza de la red de saneamiento</t>
  </si>
  <si>
    <t>Limpieza y desobstrucción de la red de saneamiento, incluyendo tuberías, arquetas, pozos de registro y sumideros. Se realizará mediante medios mecánicos o manuales adecuados, garantizando la correcta evacuación de aguas residuales y pluviales. Se incluyen la retirada de lodos, sedimentos, raíces y otros residuos que puedan afectar al funcionamiento de la red, así como el transporte y disposición de los residuos en vertedero autorizado. Los trabajos se ejecutarán cumpliendo la normativa vigente en materia de seguridad, higiene y protección ambiental.</t>
  </si>
  <si>
    <t>14.01.03</t>
  </si>
  <si>
    <t>Retirada de vegetación y limpieza de terreno</t>
  </si>
  <si>
    <t>Retirada de vegetación presente en el área de actuación, incluyendo hierbas, arbustos, raíces superficiales y otros restos vegetales y posible presencia de vegetación de parcela colindante que interfiera en nuestro ámbito. Los trabajos se realizarán de forma que no se dañen los elementos constructivos existentes ni el terreno que se deba conservar. Incluye la carga, transporte y disposición de los restos vegetales a vertedero o lugar autorizado, así como la limpieza final de la zona de trabajo.
Partida en alza, según superficie total o volumen estimado de vegetación a retirar, conforme a las necesidades del Proyecto.</t>
  </si>
  <si>
    <t>Total 14.01</t>
  </si>
  <si>
    <t>14.02</t>
  </si>
  <si>
    <t>Albañilería</t>
  </si>
  <si>
    <t>14.02.01</t>
  </si>
  <si>
    <t>Apertura de zanja para paso de cableado</t>
  </si>
  <si>
    <t>Apertura de zanja en losa de hormigón para paso de cableado, mediante corte y demolición controlada con medios manuales y/o mecánicos. Incluye la carga y transporte del material sobrante.
Se medirá la longitud realmente ejecutada, según especificaciones del Proyecto.</t>
  </si>
  <si>
    <t>14.02.02</t>
  </si>
  <si>
    <t>14.02.03</t>
  </si>
  <si>
    <t>Apertura de zanja para paso de colector</t>
  </si>
  <si>
    <t>Apertura de zanja en losa de hormigón para paso de colectores, mediante corte y demolición controlada con medios manuales y/o mecánicos. Incluye la carga y transporte del material sobrante.
Se medirá la longitud realmente ejecutada, según especificaciones del Proyecto.</t>
  </si>
  <si>
    <t>14.02.04</t>
  </si>
  <si>
    <t>14.02.05</t>
  </si>
  <si>
    <t>Reposición de capa asfáltica sobre zanja</t>
  </si>
  <si>
    <t>Preparación del terreno, limpieza y nivelación de la zanja existente, aplicación de imprimación asfáltica (si aplica según proyecto), tendido y compactación de mezcla asfáltica en caliente hasta alcanzar la densidad especificada (normalmente entre 95-98% de la densidad Marshall), para conseguir una superficie uniforme y con el espesor especificado en proyecto (3 a 5 cm.).</t>
  </si>
  <si>
    <t>Total 14.02</t>
  </si>
  <si>
    <t>14.03</t>
  </si>
  <si>
    <t>Electricidad y telecomunicación</t>
  </si>
  <si>
    <t>14.03.01</t>
  </si>
  <si>
    <t>14.03.02</t>
  </si>
  <si>
    <t>14.03.03</t>
  </si>
  <si>
    <t>14.03.04</t>
  </si>
  <si>
    <t>Barrera automática para control de acceso vehiculos</t>
  </si>
  <si>
    <t>Suministro e instalación de barrera automática para control de acceso vehicular, con brazo telescópico reversible e iluminado mediante tira LED, de longitud adaptable según necesidades de paso. Equipada con motor eléctrico de alta eficiencia, libre de mantenimiento intensivo, y cuadro de control programable con funciones de ajuste de velocidad de apertura y cierre, aceleración y desaceleración, auto-test de seguridad, control de iluminación y configuración de ángulos de apertura.
Incluye sistema de seguridad anti-colisión que eleva automáticamente el brazo en caso de contacto, carcasa metálica con tratamiento anticorrosión, brazo en aleación de aluminio, protección frente a intemperie y rango de funcionamiento apto para uso exterior. Se suministra con los accesorios necesarios para su funcionamiento, incluyendo mandos de control a distancia.
Se medirá por unidad realmente instalada, según especificaciones del Proyecto.</t>
  </si>
  <si>
    <t>14.03.05</t>
  </si>
  <si>
    <t>Puesta a punto y reparación</t>
  </si>
  <si>
    <t>Puesta a punto y reparación, en caso de ser necesario, de luminarias exteriores ubicadas en la parcela para iluminación de la zona de aparcamiento. Medido por unidad realmente instalada, según especificaciones del Proyecto.</t>
  </si>
  <si>
    <t>Total 14.03</t>
  </si>
  <si>
    <t>Total 14</t>
  </si>
  <si>
    <t>15</t>
  </si>
  <si>
    <t>Seguridad y salud</t>
  </si>
  <si>
    <t>15.01</t>
  </si>
  <si>
    <t>SEGURIDAD Y SALUD</t>
  </si>
  <si>
    <t>Ejecución del Estudio de Seguridad y Salud incluido en proyecto, con un nivel de exigencia alto, previa aprobación por parte de la dirección facultativa del  Plan de Seguridad y Salud elaborado por la constructora, incluyendo en principio: instalaciones provisionales de obra y señalizaciones, protecciones personales, protecciones colectivas; todo ello cumpliendo la reglamentación vigente.</t>
  </si>
  <si>
    <t>Total 15</t>
  </si>
  <si>
    <t>Total CD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</si>
</sst>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0"/>
      <color theme="1"/>
      <name val="Aptos Narrow"/>
      <family val="2"/>
      <scheme val="minor"/>
    </font>
    <font>
      <b/>
      <sz val="14"/>
      <color theme="1"/>
      <name val="Aptos Narrow"/>
      <family val="2"/>
      <scheme val="minor"/>
    </font>
    <font>
      <b/>
      <sz val="9"/>
      <color indexed="81"/>
      <name val="Tahoma"/>
      <family val="2"/>
    </font>
    <font>
      <b/>
      <i/>
      <sz val="10"/>
      <color theme="1"/>
      <name val="Aptos Narrow"/>
      <family val="2"/>
      <scheme val="minor"/>
    </font>
    <font>
      <b/>
      <sz val="8"/>
      <color theme="1"/>
      <name val="Aptos Narrow"/>
      <family val="2"/>
      <scheme val="minor"/>
    </font>
    <font>
      <b/>
      <sz val="8"/>
      <color rgb="FFFF40FF"/>
      <name val="Aptos Narrow"/>
      <family val="2"/>
      <scheme val="minor"/>
    </font>
    <font>
      <sz val="8"/>
      <color theme="1"/>
      <name val="Aptos Narrow"/>
      <family val="2"/>
      <scheme val="minor"/>
    </font>
    <font>
      <sz val="8"/>
      <color rgb="FFFF40FF"/>
      <name val="Aptos Narrow"/>
      <family val="2"/>
      <scheme val="minor"/>
    </font>
  </fonts>
  <fills count="6">
    <fill>
      <patternFill patternType="none"/>
    </fill>
    <fill>
      <patternFill patternType="gray125"/>
    </fill>
    <fill>
      <patternFill patternType="solid">
        <fgColor rgb="FFB4CBE0"/>
        <bgColor indexed="64"/>
      </patternFill>
    </fill>
    <fill>
      <patternFill patternType="solid">
        <fgColor rgb="FFC2D5E7"/>
        <bgColor indexed="64"/>
      </patternFill>
    </fill>
    <fill>
      <patternFill patternType="solid">
        <fgColor rgb="FFF0F0F0"/>
        <bgColor indexed="64"/>
      </patternFill>
    </fill>
    <fill>
      <patternFill patternType="solid">
        <fgColor rgb="FFC0C0C0"/>
        <bgColor indexed="64"/>
      </patternFill>
    </fill>
  </fills>
  <borders count="1">
    <border>
      <left/>
      <right/>
      <top/>
      <bottom/>
      <diagonal/>
    </border>
  </borders>
  <cellStyleXfs count="1">
    <xf numFmtId="0" fontId="0" fillId="0" borderId="0"/>
  </cellStyleXfs>
  <cellXfs count="24">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5" fillId="3" borderId="0" xfId="0" applyNumberFormat="1" applyFont="1" applyFill="1" applyAlignment="1">
      <alignment vertical="top"/>
    </xf>
    <xf numFmtId="4" fontId="6" fillId="3" borderId="0" xfId="0" applyNumberFormat="1" applyFont="1" applyFill="1" applyAlignment="1">
      <alignment vertical="top"/>
    </xf>
    <xf numFmtId="49" fontId="7" fillId="4" borderId="0" xfId="0" applyNumberFormat="1" applyFont="1" applyFill="1" applyAlignment="1">
      <alignment vertical="top"/>
    </xf>
    <xf numFmtId="49" fontId="7" fillId="0" borderId="0" xfId="0" applyNumberFormat="1" applyFont="1" applyAlignment="1">
      <alignment vertical="top"/>
    </xf>
    <xf numFmtId="4" fontId="7" fillId="0" borderId="0" xfId="0" applyNumberFormat="1" applyFont="1" applyAlignment="1">
      <alignment vertical="top"/>
    </xf>
    <xf numFmtId="4" fontId="8" fillId="0" borderId="0" xfId="0" applyNumberFormat="1" applyFont="1" applyAlignment="1">
      <alignment vertical="top"/>
    </xf>
    <xf numFmtId="0" fontId="7" fillId="0" borderId="0" xfId="0" applyFont="1" applyAlignment="1">
      <alignment vertical="top"/>
    </xf>
    <xf numFmtId="4" fontId="6" fillId="0" borderId="0" xfId="0" applyNumberFormat="1" applyFont="1" applyAlignment="1">
      <alignment vertical="top"/>
    </xf>
    <xf numFmtId="0" fontId="7" fillId="5" borderId="0" xfId="0" applyFont="1" applyFill="1" applyAlignment="1">
      <alignment vertical="top"/>
    </xf>
    <xf numFmtId="3" fontId="7" fillId="0" borderId="0" xfId="0" applyNumberFormat="1" applyFont="1" applyAlignment="1">
      <alignment vertical="top"/>
    </xf>
    <xf numFmtId="49" fontId="7" fillId="0" borderId="0" xfId="0" applyNumberFormat="1" applyFont="1" applyAlignment="1">
      <alignment vertical="top" wrapText="1"/>
    </xf>
    <xf numFmtId="0" fontId="4" fillId="0" borderId="0" xfId="0" applyFont="1" applyAlignment="1">
      <alignment vertical="top" wrapText="1"/>
    </xf>
    <xf numFmtId="49" fontId="5" fillId="2" borderId="0" xfId="0" applyNumberFormat="1" applyFont="1" applyFill="1" applyAlignment="1">
      <alignment vertical="top" wrapText="1"/>
    </xf>
    <xf numFmtId="49" fontId="5" fillId="3" borderId="0" xfId="0" applyNumberFormat="1" applyFont="1" applyFill="1" applyAlignment="1">
      <alignment vertical="top" wrapText="1"/>
    </xf>
    <xf numFmtId="49" fontId="5" fillId="0" borderId="0" xfId="0" applyNumberFormat="1" applyFont="1" applyAlignment="1">
      <alignment vertical="top" wrapText="1"/>
    </xf>
    <xf numFmtId="0" fontId="7"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9CF2D-E887-4AF0-B2D0-FD5EB22AF538}">
  <dimension ref="A1:G731"/>
  <sheetViews>
    <sheetView tabSelected="1"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RowHeight="15" x14ac:dyDescent="0.25"/>
  <cols>
    <col min="1" max="1" width="7" bestFit="1" customWidth="1"/>
    <col min="2" max="2" width="6.7109375" bestFit="1" customWidth="1"/>
    <col min="3" max="3" width="3.7109375" bestFit="1" customWidth="1"/>
    <col min="4" max="4" width="32.85546875" customWidth="1"/>
    <col min="5" max="5" width="8" bestFit="1" customWidth="1"/>
    <col min="6" max="7" width="8.7109375" bestFit="1" customWidth="1"/>
  </cols>
  <sheetData>
    <row r="1" spans="1:7" x14ac:dyDescent="0.25">
      <c r="A1" s="1" t="s">
        <v>0</v>
      </c>
      <c r="B1" s="2"/>
      <c r="C1" s="2"/>
      <c r="D1" s="2"/>
      <c r="E1" s="2"/>
      <c r="F1" s="2"/>
      <c r="G1" s="2"/>
    </row>
    <row r="2" spans="1:7" ht="18.75" x14ac:dyDescent="0.25">
      <c r="A2" s="3" t="s">
        <v>1</v>
      </c>
      <c r="B2" s="2"/>
      <c r="C2" s="2"/>
      <c r="D2" s="2"/>
      <c r="E2" s="2"/>
      <c r="F2" s="2"/>
      <c r="G2" s="2"/>
    </row>
    <row r="3" spans="1:7" x14ac:dyDescent="0.25">
      <c r="A3" s="4" t="s">
        <v>2</v>
      </c>
      <c r="B3" s="4" t="s">
        <v>3</v>
      </c>
      <c r="C3" s="4" t="s">
        <v>4</v>
      </c>
      <c r="D3" s="19" t="s">
        <v>5</v>
      </c>
      <c r="E3" s="4" t="s">
        <v>6</v>
      </c>
      <c r="F3" s="4" t="s">
        <v>7</v>
      </c>
      <c r="G3" s="4" t="s">
        <v>8</v>
      </c>
    </row>
    <row r="4" spans="1:7" x14ac:dyDescent="0.25">
      <c r="A4" s="5" t="s">
        <v>9</v>
      </c>
      <c r="B4" s="5" t="s">
        <v>10</v>
      </c>
      <c r="C4" s="5" t="s">
        <v>11</v>
      </c>
      <c r="D4" s="20" t="s">
        <v>12</v>
      </c>
      <c r="E4" s="6">
        <f>E59</f>
        <v>1</v>
      </c>
      <c r="F4" s="7">
        <f>F59</f>
        <v>26256.52</v>
      </c>
      <c r="G4" s="7">
        <f>G59</f>
        <v>26256.52</v>
      </c>
    </row>
    <row r="5" spans="1:7" x14ac:dyDescent="0.25">
      <c r="A5" s="8" t="s">
        <v>13</v>
      </c>
      <c r="B5" s="8" t="s">
        <v>10</v>
      </c>
      <c r="C5" s="8" t="s">
        <v>11</v>
      </c>
      <c r="D5" s="21" t="s">
        <v>14</v>
      </c>
      <c r="E5" s="9">
        <f>E16</f>
        <v>1</v>
      </c>
      <c r="F5" s="9">
        <f>F16</f>
        <v>1732.41</v>
      </c>
      <c r="G5" s="9">
        <f>G16</f>
        <v>1732.41</v>
      </c>
    </row>
    <row r="6" spans="1:7" ht="22.5" x14ac:dyDescent="0.25">
      <c r="A6" s="10" t="s">
        <v>15</v>
      </c>
      <c r="B6" s="11" t="s">
        <v>16</v>
      </c>
      <c r="C6" s="11" t="s">
        <v>17</v>
      </c>
      <c r="D6" s="18" t="s">
        <v>18</v>
      </c>
      <c r="E6" s="12">
        <v>10.55</v>
      </c>
      <c r="F6" s="12">
        <v>43.97</v>
      </c>
      <c r="G6" s="13">
        <f>ROUND(E6*F6,2)</f>
        <v>463.88</v>
      </c>
    </row>
    <row r="7" spans="1:7" ht="146.25" x14ac:dyDescent="0.25">
      <c r="A7" s="14"/>
      <c r="B7" s="14"/>
      <c r="C7" s="14"/>
      <c r="D7" s="18" t="s">
        <v>19</v>
      </c>
      <c r="E7" s="14"/>
      <c r="F7" s="14"/>
      <c r="G7" s="14"/>
    </row>
    <row r="8" spans="1:7" x14ac:dyDescent="0.25">
      <c r="A8" s="10" t="s">
        <v>20</v>
      </c>
      <c r="B8" s="11" t="s">
        <v>16</v>
      </c>
      <c r="C8" s="11" t="s">
        <v>17</v>
      </c>
      <c r="D8" s="18" t="s">
        <v>21</v>
      </c>
      <c r="E8" s="12">
        <v>21.15</v>
      </c>
      <c r="F8" s="12">
        <v>15.07</v>
      </c>
      <c r="G8" s="13">
        <f>ROUND(E8*F8,2)</f>
        <v>318.73</v>
      </c>
    </row>
    <row r="9" spans="1:7" ht="78.75" x14ac:dyDescent="0.25">
      <c r="A9" s="14"/>
      <c r="B9" s="14"/>
      <c r="C9" s="14"/>
      <c r="D9" s="18" t="s">
        <v>22</v>
      </c>
      <c r="E9" s="14"/>
      <c r="F9" s="14"/>
      <c r="G9" s="14"/>
    </row>
    <row r="10" spans="1:7" x14ac:dyDescent="0.25">
      <c r="A10" s="10" t="s">
        <v>23</v>
      </c>
      <c r="B10" s="11" t="s">
        <v>16</v>
      </c>
      <c r="C10" s="11" t="s">
        <v>17</v>
      </c>
      <c r="D10" s="18" t="s">
        <v>24</v>
      </c>
      <c r="E10" s="12">
        <v>1.1000000000000001</v>
      </c>
      <c r="F10" s="12">
        <v>110.55</v>
      </c>
      <c r="G10" s="13">
        <f>ROUND(E10*F10,2)</f>
        <v>121.61</v>
      </c>
    </row>
    <row r="11" spans="1:7" ht="90" x14ac:dyDescent="0.25">
      <c r="A11" s="14"/>
      <c r="B11" s="14"/>
      <c r="C11" s="14"/>
      <c r="D11" s="18" t="s">
        <v>25</v>
      </c>
      <c r="E11" s="14"/>
      <c r="F11" s="14"/>
      <c r="G11" s="14"/>
    </row>
    <row r="12" spans="1:7" x14ac:dyDescent="0.25">
      <c r="A12" s="10" t="s">
        <v>26</v>
      </c>
      <c r="B12" s="11" t="s">
        <v>16</v>
      </c>
      <c r="C12" s="11" t="s">
        <v>17</v>
      </c>
      <c r="D12" s="18" t="s">
        <v>27</v>
      </c>
      <c r="E12" s="12">
        <v>6.78</v>
      </c>
      <c r="F12" s="12">
        <v>52.76</v>
      </c>
      <c r="G12" s="13">
        <f>ROUND(E12*F12,2)</f>
        <v>357.71</v>
      </c>
    </row>
    <row r="13" spans="1:7" ht="45" x14ac:dyDescent="0.25">
      <c r="A13" s="14"/>
      <c r="B13" s="14"/>
      <c r="C13" s="14"/>
      <c r="D13" s="18" t="s">
        <v>28</v>
      </c>
      <c r="E13" s="14"/>
      <c r="F13" s="14"/>
      <c r="G13" s="14"/>
    </row>
    <row r="14" spans="1:7" x14ac:dyDescent="0.25">
      <c r="A14" s="10" t="s">
        <v>29</v>
      </c>
      <c r="B14" s="11" t="s">
        <v>16</v>
      </c>
      <c r="C14" s="11" t="s">
        <v>17</v>
      </c>
      <c r="D14" s="18" t="s">
        <v>30</v>
      </c>
      <c r="E14" s="12">
        <v>10.7</v>
      </c>
      <c r="F14" s="12">
        <v>43.97</v>
      </c>
      <c r="G14" s="13">
        <f>ROUND(E14*F14,2)</f>
        <v>470.48</v>
      </c>
    </row>
    <row r="15" spans="1:7" ht="112.5" x14ac:dyDescent="0.25">
      <c r="A15" s="14"/>
      <c r="B15" s="14"/>
      <c r="C15" s="14"/>
      <c r="D15" s="18" t="s">
        <v>31</v>
      </c>
      <c r="E15" s="14"/>
      <c r="F15" s="14"/>
      <c r="G15" s="14"/>
    </row>
    <row r="16" spans="1:7" x14ac:dyDescent="0.25">
      <c r="A16" s="14"/>
      <c r="B16" s="14"/>
      <c r="C16" s="14"/>
      <c r="D16" s="22" t="s">
        <v>32</v>
      </c>
      <c r="E16" s="12">
        <v>1</v>
      </c>
      <c r="F16" s="15">
        <f>G6+G8+G10+G12+G14</f>
        <v>1732.41</v>
      </c>
      <c r="G16" s="15">
        <f>ROUND(E16*F16,2)</f>
        <v>1732.41</v>
      </c>
    </row>
    <row r="17" spans="1:7" ht="0.95" customHeight="1" x14ac:dyDescent="0.25">
      <c r="A17" s="16"/>
      <c r="B17" s="16"/>
      <c r="C17" s="16"/>
      <c r="D17" s="23"/>
      <c r="E17" s="16"/>
      <c r="F17" s="16"/>
      <c r="G17" s="16"/>
    </row>
    <row r="18" spans="1:7" x14ac:dyDescent="0.25">
      <c r="A18" s="8" t="s">
        <v>33</v>
      </c>
      <c r="B18" s="8" t="s">
        <v>10</v>
      </c>
      <c r="C18" s="8" t="s">
        <v>11</v>
      </c>
      <c r="D18" s="21" t="s">
        <v>34</v>
      </c>
      <c r="E18" s="9">
        <f>E37</f>
        <v>1</v>
      </c>
      <c r="F18" s="9">
        <f>F37</f>
        <v>19166.96</v>
      </c>
      <c r="G18" s="9">
        <f>G37</f>
        <v>19166.96</v>
      </c>
    </row>
    <row r="19" spans="1:7" x14ac:dyDescent="0.25">
      <c r="A19" s="10" t="s">
        <v>35</v>
      </c>
      <c r="B19" s="11" t="s">
        <v>16</v>
      </c>
      <c r="C19" s="11" t="s">
        <v>17</v>
      </c>
      <c r="D19" s="18" t="s">
        <v>36</v>
      </c>
      <c r="E19" s="12">
        <v>788</v>
      </c>
      <c r="F19" s="12">
        <v>6.28</v>
      </c>
      <c r="G19" s="13">
        <f>ROUND(E19*F19,2)</f>
        <v>4948.6400000000003</v>
      </c>
    </row>
    <row r="20" spans="1:7" ht="101.25" x14ac:dyDescent="0.25">
      <c r="A20" s="14"/>
      <c r="B20" s="14"/>
      <c r="C20" s="14"/>
      <c r="D20" s="18" t="s">
        <v>37</v>
      </c>
      <c r="E20" s="14"/>
      <c r="F20" s="14"/>
      <c r="G20" s="14"/>
    </row>
    <row r="21" spans="1:7" x14ac:dyDescent="0.25">
      <c r="A21" s="10" t="s">
        <v>38</v>
      </c>
      <c r="B21" s="11" t="s">
        <v>16</v>
      </c>
      <c r="C21" s="11" t="s">
        <v>17</v>
      </c>
      <c r="D21" s="18" t="s">
        <v>39</v>
      </c>
      <c r="E21" s="12">
        <v>292</v>
      </c>
      <c r="F21" s="12">
        <v>6.28</v>
      </c>
      <c r="G21" s="13">
        <f>ROUND(E21*F21,2)</f>
        <v>1833.76</v>
      </c>
    </row>
    <row r="22" spans="1:7" ht="101.25" x14ac:dyDescent="0.25">
      <c r="A22" s="14"/>
      <c r="B22" s="14"/>
      <c r="C22" s="14"/>
      <c r="D22" s="18" t="s">
        <v>40</v>
      </c>
      <c r="E22" s="14"/>
      <c r="F22" s="14"/>
      <c r="G22" s="14"/>
    </row>
    <row r="23" spans="1:7" x14ac:dyDescent="0.25">
      <c r="A23" s="10" t="s">
        <v>41</v>
      </c>
      <c r="B23" s="11" t="s">
        <v>16</v>
      </c>
      <c r="C23" s="11" t="s">
        <v>42</v>
      </c>
      <c r="D23" s="18" t="s">
        <v>43</v>
      </c>
      <c r="E23" s="12">
        <v>1</v>
      </c>
      <c r="F23" s="12">
        <v>62.81</v>
      </c>
      <c r="G23" s="13">
        <f>ROUND(E23*F23,2)</f>
        <v>62.81</v>
      </c>
    </row>
    <row r="24" spans="1:7" ht="56.25" x14ac:dyDescent="0.25">
      <c r="A24" s="14"/>
      <c r="B24" s="14"/>
      <c r="C24" s="14"/>
      <c r="D24" s="18" t="s">
        <v>44</v>
      </c>
      <c r="E24" s="14"/>
      <c r="F24" s="14"/>
      <c r="G24" s="14"/>
    </row>
    <row r="25" spans="1:7" ht="22.5" x14ac:dyDescent="0.25">
      <c r="A25" s="10" t="s">
        <v>45</v>
      </c>
      <c r="B25" s="11" t="s">
        <v>16</v>
      </c>
      <c r="C25" s="11" t="s">
        <v>17</v>
      </c>
      <c r="D25" s="18" t="s">
        <v>46</v>
      </c>
      <c r="E25" s="12">
        <v>91.2</v>
      </c>
      <c r="F25" s="12">
        <v>12.56</v>
      </c>
      <c r="G25" s="13">
        <f>ROUND(E25*F25,2)</f>
        <v>1145.47</v>
      </c>
    </row>
    <row r="26" spans="1:7" ht="135" x14ac:dyDescent="0.25">
      <c r="A26" s="14"/>
      <c r="B26" s="14"/>
      <c r="C26" s="14"/>
      <c r="D26" s="18" t="s">
        <v>47</v>
      </c>
      <c r="E26" s="14"/>
      <c r="F26" s="14"/>
      <c r="G26" s="14"/>
    </row>
    <row r="27" spans="1:7" x14ac:dyDescent="0.25">
      <c r="A27" s="10" t="s">
        <v>48</v>
      </c>
      <c r="B27" s="11" t="s">
        <v>16</v>
      </c>
      <c r="C27" s="11" t="s">
        <v>17</v>
      </c>
      <c r="D27" s="18" t="s">
        <v>49</v>
      </c>
      <c r="E27" s="12">
        <v>2.85</v>
      </c>
      <c r="F27" s="12">
        <v>27.64</v>
      </c>
      <c r="G27" s="13">
        <f>ROUND(E27*F27,2)</f>
        <v>78.77</v>
      </c>
    </row>
    <row r="28" spans="1:7" ht="90" x14ac:dyDescent="0.25">
      <c r="A28" s="14"/>
      <c r="B28" s="14"/>
      <c r="C28" s="14"/>
      <c r="D28" s="18" t="s">
        <v>50</v>
      </c>
      <c r="E28" s="14"/>
      <c r="F28" s="14"/>
      <c r="G28" s="14"/>
    </row>
    <row r="29" spans="1:7" x14ac:dyDescent="0.25">
      <c r="A29" s="10" t="s">
        <v>51</v>
      </c>
      <c r="B29" s="11" t="s">
        <v>16</v>
      </c>
      <c r="C29" s="11" t="s">
        <v>17</v>
      </c>
      <c r="D29" s="18" t="s">
        <v>52</v>
      </c>
      <c r="E29" s="12">
        <v>7.35</v>
      </c>
      <c r="F29" s="12">
        <v>67.319999999999993</v>
      </c>
      <c r="G29" s="13">
        <f>ROUND(E29*F29,2)</f>
        <v>494.8</v>
      </c>
    </row>
    <row r="30" spans="1:7" ht="78.75" x14ac:dyDescent="0.25">
      <c r="A30" s="14"/>
      <c r="B30" s="14"/>
      <c r="C30" s="14"/>
      <c r="D30" s="18" t="s">
        <v>53</v>
      </c>
      <c r="E30" s="14"/>
      <c r="F30" s="14"/>
      <c r="G30" s="14"/>
    </row>
    <row r="31" spans="1:7" ht="22.5" x14ac:dyDescent="0.25">
      <c r="A31" s="10" t="s">
        <v>54</v>
      </c>
      <c r="B31" s="11" t="s">
        <v>16</v>
      </c>
      <c r="C31" s="11" t="s">
        <v>17</v>
      </c>
      <c r="D31" s="18" t="s">
        <v>55</v>
      </c>
      <c r="E31" s="12">
        <v>250</v>
      </c>
      <c r="F31" s="12">
        <v>15.7</v>
      </c>
      <c r="G31" s="13">
        <f>ROUND(E31*F31,2)</f>
        <v>3925</v>
      </c>
    </row>
    <row r="32" spans="1:7" ht="135" x14ac:dyDescent="0.25">
      <c r="A32" s="14"/>
      <c r="B32" s="14"/>
      <c r="C32" s="14"/>
      <c r="D32" s="18" t="s">
        <v>56</v>
      </c>
      <c r="E32" s="14"/>
      <c r="F32" s="14"/>
      <c r="G32" s="14"/>
    </row>
    <row r="33" spans="1:7" x14ac:dyDescent="0.25">
      <c r="A33" s="10" t="s">
        <v>57</v>
      </c>
      <c r="B33" s="11" t="s">
        <v>16</v>
      </c>
      <c r="C33" s="11" t="s">
        <v>17</v>
      </c>
      <c r="D33" s="18" t="s">
        <v>58</v>
      </c>
      <c r="E33" s="12">
        <v>1360</v>
      </c>
      <c r="F33" s="12">
        <v>4.4000000000000004</v>
      </c>
      <c r="G33" s="13">
        <f>ROUND(E33*F33,2)</f>
        <v>5984</v>
      </c>
    </row>
    <row r="34" spans="1:7" ht="123.75" x14ac:dyDescent="0.25">
      <c r="A34" s="14"/>
      <c r="B34" s="14"/>
      <c r="C34" s="14"/>
      <c r="D34" s="18" t="s">
        <v>59</v>
      </c>
      <c r="E34" s="14"/>
      <c r="F34" s="14"/>
      <c r="G34" s="14"/>
    </row>
    <row r="35" spans="1:7" x14ac:dyDescent="0.25">
      <c r="A35" s="10" t="s">
        <v>60</v>
      </c>
      <c r="B35" s="11" t="s">
        <v>16</v>
      </c>
      <c r="C35" s="11" t="s">
        <v>17</v>
      </c>
      <c r="D35" s="18" t="s">
        <v>61</v>
      </c>
      <c r="E35" s="12">
        <v>8.61</v>
      </c>
      <c r="F35" s="12">
        <v>80.569999999999993</v>
      </c>
      <c r="G35" s="13">
        <f>ROUND(E35*F35,2)</f>
        <v>693.71</v>
      </c>
    </row>
    <row r="36" spans="1:7" ht="33.75" x14ac:dyDescent="0.25">
      <c r="A36" s="14"/>
      <c r="B36" s="14"/>
      <c r="C36" s="14"/>
      <c r="D36" s="18" t="s">
        <v>62</v>
      </c>
      <c r="E36" s="14"/>
      <c r="F36" s="14"/>
      <c r="G36" s="14"/>
    </row>
    <row r="37" spans="1:7" x14ac:dyDescent="0.25">
      <c r="A37" s="14"/>
      <c r="B37" s="14"/>
      <c r="C37" s="14"/>
      <c r="D37" s="22" t="s">
        <v>63</v>
      </c>
      <c r="E37" s="12">
        <v>1</v>
      </c>
      <c r="F37" s="15">
        <f>G19+G21+G23+G25+G27+G29+G31+G33+G35</f>
        <v>19166.96</v>
      </c>
      <c r="G37" s="15">
        <f>ROUND(E37*F37,2)</f>
        <v>19166.96</v>
      </c>
    </row>
    <row r="38" spans="1:7" ht="0.95" customHeight="1" x14ac:dyDescent="0.25">
      <c r="A38" s="16"/>
      <c r="B38" s="16"/>
      <c r="C38" s="16"/>
      <c r="D38" s="23"/>
      <c r="E38" s="16"/>
      <c r="F38" s="16"/>
      <c r="G38" s="16"/>
    </row>
    <row r="39" spans="1:7" x14ac:dyDescent="0.25">
      <c r="A39" s="8" t="s">
        <v>64</v>
      </c>
      <c r="B39" s="8" t="s">
        <v>10</v>
      </c>
      <c r="C39" s="8" t="s">
        <v>11</v>
      </c>
      <c r="D39" s="21" t="s">
        <v>65</v>
      </c>
      <c r="E39" s="9">
        <f>E44</f>
        <v>1</v>
      </c>
      <c r="F39" s="9">
        <f>F44</f>
        <v>1394.15</v>
      </c>
      <c r="G39" s="9">
        <f>G44</f>
        <v>1394.15</v>
      </c>
    </row>
    <row r="40" spans="1:7" ht="22.5" x14ac:dyDescent="0.25">
      <c r="A40" s="10" t="s">
        <v>66</v>
      </c>
      <c r="B40" s="11" t="s">
        <v>16</v>
      </c>
      <c r="C40" s="11" t="s">
        <v>17</v>
      </c>
      <c r="D40" s="18" t="s">
        <v>67</v>
      </c>
      <c r="E40" s="12">
        <v>50</v>
      </c>
      <c r="F40" s="12">
        <v>9.0399999999999991</v>
      </c>
      <c r="G40" s="13">
        <f>ROUND(E40*F40,2)</f>
        <v>452</v>
      </c>
    </row>
    <row r="41" spans="1:7" ht="90" x14ac:dyDescent="0.25">
      <c r="A41" s="14"/>
      <c r="B41" s="14"/>
      <c r="C41" s="14"/>
      <c r="D41" s="18" t="s">
        <v>68</v>
      </c>
      <c r="E41" s="14"/>
      <c r="F41" s="14"/>
      <c r="G41" s="14"/>
    </row>
    <row r="42" spans="1:7" x14ac:dyDescent="0.25">
      <c r="A42" s="10" t="s">
        <v>69</v>
      </c>
      <c r="B42" s="11" t="s">
        <v>16</v>
      </c>
      <c r="C42" s="11" t="s">
        <v>70</v>
      </c>
      <c r="D42" s="18" t="s">
        <v>71</v>
      </c>
      <c r="E42" s="12">
        <v>1</v>
      </c>
      <c r="F42" s="12">
        <v>942.15</v>
      </c>
      <c r="G42" s="13">
        <f>ROUND(E42*F42,2)</f>
        <v>942.15</v>
      </c>
    </row>
    <row r="43" spans="1:7" ht="157.5" x14ac:dyDescent="0.25">
      <c r="A43" s="14"/>
      <c r="B43" s="14"/>
      <c r="C43" s="14"/>
      <c r="D43" s="18" t="s">
        <v>72</v>
      </c>
      <c r="E43" s="14"/>
      <c r="F43" s="14"/>
      <c r="G43" s="14"/>
    </row>
    <row r="44" spans="1:7" x14ac:dyDescent="0.25">
      <c r="A44" s="14"/>
      <c r="B44" s="14"/>
      <c r="C44" s="14"/>
      <c r="D44" s="22" t="s">
        <v>73</v>
      </c>
      <c r="E44" s="12">
        <v>1</v>
      </c>
      <c r="F44" s="15">
        <f>G40+G42</f>
        <v>1394.15</v>
      </c>
      <c r="G44" s="15">
        <f>ROUND(E44*F44,2)</f>
        <v>1394.15</v>
      </c>
    </row>
    <row r="45" spans="1:7" ht="0.95" customHeight="1" x14ac:dyDescent="0.25">
      <c r="A45" s="16"/>
      <c r="B45" s="16"/>
      <c r="C45" s="16"/>
      <c r="D45" s="23"/>
      <c r="E45" s="16"/>
      <c r="F45" s="16"/>
      <c r="G45" s="16"/>
    </row>
    <row r="46" spans="1:7" x14ac:dyDescent="0.25">
      <c r="A46" s="8" t="s">
        <v>74</v>
      </c>
      <c r="B46" s="8" t="s">
        <v>10</v>
      </c>
      <c r="C46" s="8" t="s">
        <v>11</v>
      </c>
      <c r="D46" s="21" t="s">
        <v>75</v>
      </c>
      <c r="E46" s="9">
        <f>E57</f>
        <v>1</v>
      </c>
      <c r="F46" s="9">
        <f>F57</f>
        <v>3963</v>
      </c>
      <c r="G46" s="9">
        <f>G57</f>
        <v>3963</v>
      </c>
    </row>
    <row r="47" spans="1:7" ht="22.5" x14ac:dyDescent="0.25">
      <c r="A47" s="10" t="s">
        <v>76</v>
      </c>
      <c r="B47" s="11" t="s">
        <v>16</v>
      </c>
      <c r="C47" s="11" t="s">
        <v>77</v>
      </c>
      <c r="D47" s="18" t="s">
        <v>78</v>
      </c>
      <c r="E47" s="12">
        <v>1</v>
      </c>
      <c r="F47" s="12">
        <v>1670.43</v>
      </c>
      <c r="G47" s="13">
        <f>ROUND(E47*F47,2)</f>
        <v>1670.43</v>
      </c>
    </row>
    <row r="48" spans="1:7" ht="78.75" x14ac:dyDescent="0.25">
      <c r="A48" s="14"/>
      <c r="B48" s="14"/>
      <c r="C48" s="14"/>
      <c r="D48" s="18" t="s">
        <v>79</v>
      </c>
      <c r="E48" s="14"/>
      <c r="F48" s="14"/>
      <c r="G48" s="14"/>
    </row>
    <row r="49" spans="1:7" ht="22.5" x14ac:dyDescent="0.25">
      <c r="A49" s="10" t="s">
        <v>80</v>
      </c>
      <c r="B49" s="11" t="s">
        <v>16</v>
      </c>
      <c r="C49" s="11" t="s">
        <v>77</v>
      </c>
      <c r="D49" s="18" t="s">
        <v>81</v>
      </c>
      <c r="E49" s="12">
        <v>1</v>
      </c>
      <c r="F49" s="12">
        <v>502.48</v>
      </c>
      <c r="G49" s="13">
        <f>ROUND(E49*F49,2)</f>
        <v>502.48</v>
      </c>
    </row>
    <row r="50" spans="1:7" ht="90" x14ac:dyDescent="0.25">
      <c r="A50" s="14"/>
      <c r="B50" s="14"/>
      <c r="C50" s="14"/>
      <c r="D50" s="18" t="s">
        <v>82</v>
      </c>
      <c r="E50" s="14"/>
      <c r="F50" s="14"/>
      <c r="G50" s="14"/>
    </row>
    <row r="51" spans="1:7" ht="22.5" x14ac:dyDescent="0.25">
      <c r="A51" s="10" t="s">
        <v>83</v>
      </c>
      <c r="B51" s="11" t="s">
        <v>16</v>
      </c>
      <c r="C51" s="11" t="s">
        <v>77</v>
      </c>
      <c r="D51" s="18" t="s">
        <v>84</v>
      </c>
      <c r="E51" s="12">
        <v>1</v>
      </c>
      <c r="F51" s="12">
        <v>1130.58</v>
      </c>
      <c r="G51" s="13">
        <f>ROUND(E51*F51,2)</f>
        <v>1130.58</v>
      </c>
    </row>
    <row r="52" spans="1:7" ht="78.75" x14ac:dyDescent="0.25">
      <c r="A52" s="14"/>
      <c r="B52" s="14"/>
      <c r="C52" s="14"/>
      <c r="D52" s="18" t="s">
        <v>85</v>
      </c>
      <c r="E52" s="14"/>
      <c r="F52" s="14"/>
      <c r="G52" s="14"/>
    </row>
    <row r="53" spans="1:7" x14ac:dyDescent="0.25">
      <c r="A53" s="10" t="s">
        <v>86</v>
      </c>
      <c r="B53" s="11" t="s">
        <v>16</v>
      </c>
      <c r="C53" s="11" t="s">
        <v>77</v>
      </c>
      <c r="D53" s="18" t="s">
        <v>87</v>
      </c>
      <c r="E53" s="12">
        <v>1</v>
      </c>
      <c r="F53" s="12">
        <v>502.48</v>
      </c>
      <c r="G53" s="13">
        <f>ROUND(E53*F53,2)</f>
        <v>502.48</v>
      </c>
    </row>
    <row r="54" spans="1:7" ht="90" x14ac:dyDescent="0.25">
      <c r="A54" s="14"/>
      <c r="B54" s="14"/>
      <c r="C54" s="14"/>
      <c r="D54" s="18" t="s">
        <v>88</v>
      </c>
      <c r="E54" s="14"/>
      <c r="F54" s="14"/>
      <c r="G54" s="14"/>
    </row>
    <row r="55" spans="1:7" x14ac:dyDescent="0.25">
      <c r="A55" s="10" t="s">
        <v>89</v>
      </c>
      <c r="B55" s="11" t="s">
        <v>16</v>
      </c>
      <c r="C55" s="11" t="s">
        <v>90</v>
      </c>
      <c r="D55" s="18" t="s">
        <v>91</v>
      </c>
      <c r="E55" s="12">
        <v>1</v>
      </c>
      <c r="F55" s="12">
        <v>157.03</v>
      </c>
      <c r="G55" s="13">
        <f>ROUND(E55*F55,2)</f>
        <v>157.03</v>
      </c>
    </row>
    <row r="56" spans="1:7" ht="67.5" x14ac:dyDescent="0.25">
      <c r="A56" s="14"/>
      <c r="B56" s="14"/>
      <c r="C56" s="14"/>
      <c r="D56" s="18" t="s">
        <v>92</v>
      </c>
      <c r="E56" s="14"/>
      <c r="F56" s="14"/>
      <c r="G56" s="14"/>
    </row>
    <row r="57" spans="1:7" x14ac:dyDescent="0.25">
      <c r="A57" s="14"/>
      <c r="B57" s="14"/>
      <c r="C57" s="14"/>
      <c r="D57" s="22" t="s">
        <v>93</v>
      </c>
      <c r="E57" s="12">
        <v>1</v>
      </c>
      <c r="F57" s="15">
        <f>G47+G49+G51+G53+G55</f>
        <v>3963</v>
      </c>
      <c r="G57" s="15">
        <f>ROUND(E57*F57,2)</f>
        <v>3963</v>
      </c>
    </row>
    <row r="58" spans="1:7" ht="0.95" customHeight="1" x14ac:dyDescent="0.25">
      <c r="A58" s="16"/>
      <c r="B58" s="16"/>
      <c r="C58" s="16"/>
      <c r="D58" s="23"/>
      <c r="E58" s="16"/>
      <c r="F58" s="16"/>
      <c r="G58" s="16"/>
    </row>
    <row r="59" spans="1:7" x14ac:dyDescent="0.25">
      <c r="A59" s="14"/>
      <c r="B59" s="14"/>
      <c r="C59" s="14"/>
      <c r="D59" s="22" t="s">
        <v>94</v>
      </c>
      <c r="E59" s="17">
        <v>1</v>
      </c>
      <c r="F59" s="15">
        <f>G5+G18+G39+G46</f>
        <v>26256.52</v>
      </c>
      <c r="G59" s="15">
        <f>ROUND(E59*F59,2)</f>
        <v>26256.52</v>
      </c>
    </row>
    <row r="60" spans="1:7" ht="0.95" customHeight="1" x14ac:dyDescent="0.25">
      <c r="A60" s="16"/>
      <c r="B60" s="16"/>
      <c r="C60" s="16"/>
      <c r="D60" s="23"/>
      <c r="E60" s="16"/>
      <c r="F60" s="16"/>
      <c r="G60" s="16"/>
    </row>
    <row r="61" spans="1:7" x14ac:dyDescent="0.25">
      <c r="A61" s="5" t="s">
        <v>95</v>
      </c>
      <c r="B61" s="5" t="s">
        <v>10</v>
      </c>
      <c r="C61" s="5" t="s">
        <v>11</v>
      </c>
      <c r="D61" s="20" t="s">
        <v>96</v>
      </c>
      <c r="E61" s="6">
        <f>E74</f>
        <v>1</v>
      </c>
      <c r="F61" s="7">
        <f>F74</f>
        <v>77558.91</v>
      </c>
      <c r="G61" s="7">
        <f>G74</f>
        <v>77558.91</v>
      </c>
    </row>
    <row r="62" spans="1:7" ht="22.5" x14ac:dyDescent="0.25">
      <c r="A62" s="10" t="s">
        <v>97</v>
      </c>
      <c r="B62" s="11" t="s">
        <v>16</v>
      </c>
      <c r="C62" s="11" t="s">
        <v>98</v>
      </c>
      <c r="D62" s="18" t="s">
        <v>99</v>
      </c>
      <c r="E62" s="12">
        <v>1511.12</v>
      </c>
      <c r="F62" s="12">
        <v>6.09</v>
      </c>
      <c r="G62" s="13">
        <f>ROUND(E62*F62,2)</f>
        <v>9202.7199999999993</v>
      </c>
    </row>
    <row r="63" spans="1:7" ht="78.75" x14ac:dyDescent="0.25">
      <c r="A63" s="14"/>
      <c r="B63" s="14"/>
      <c r="C63" s="14"/>
      <c r="D63" s="18" t="s">
        <v>100</v>
      </c>
      <c r="E63" s="14"/>
      <c r="F63" s="14"/>
      <c r="G63" s="14"/>
    </row>
    <row r="64" spans="1:7" x14ac:dyDescent="0.25">
      <c r="A64" s="10" t="s">
        <v>101</v>
      </c>
      <c r="B64" s="11" t="s">
        <v>16</v>
      </c>
      <c r="C64" s="11" t="s">
        <v>17</v>
      </c>
      <c r="D64" s="18" t="s">
        <v>102</v>
      </c>
      <c r="E64" s="12">
        <v>43.5</v>
      </c>
      <c r="F64" s="12">
        <v>130.9</v>
      </c>
      <c r="G64" s="13">
        <f>ROUND(E64*F64,2)</f>
        <v>5694.15</v>
      </c>
    </row>
    <row r="65" spans="1:7" ht="112.5" x14ac:dyDescent="0.25">
      <c r="A65" s="14"/>
      <c r="B65" s="14"/>
      <c r="C65" s="14"/>
      <c r="D65" s="18" t="s">
        <v>103</v>
      </c>
      <c r="E65" s="14"/>
      <c r="F65" s="14"/>
      <c r="G65" s="14"/>
    </row>
    <row r="66" spans="1:7" x14ac:dyDescent="0.25">
      <c r="A66" s="10" t="s">
        <v>104</v>
      </c>
      <c r="B66" s="11" t="s">
        <v>16</v>
      </c>
      <c r="C66" s="11" t="s">
        <v>17</v>
      </c>
      <c r="D66" s="18" t="s">
        <v>105</v>
      </c>
      <c r="E66" s="12">
        <v>10.199999999999999</v>
      </c>
      <c r="F66" s="12">
        <v>12.56</v>
      </c>
      <c r="G66" s="13">
        <f>ROUND(E66*F66,2)</f>
        <v>128.11000000000001</v>
      </c>
    </row>
    <row r="67" spans="1:7" ht="270" x14ac:dyDescent="0.25">
      <c r="A67" s="14"/>
      <c r="B67" s="14"/>
      <c r="C67" s="14"/>
      <c r="D67" s="18" t="s">
        <v>106</v>
      </c>
      <c r="E67" s="14"/>
      <c r="F67" s="14"/>
      <c r="G67" s="14"/>
    </row>
    <row r="68" spans="1:7" x14ac:dyDescent="0.25">
      <c r="A68" s="10" t="s">
        <v>107</v>
      </c>
      <c r="B68" s="11" t="s">
        <v>16</v>
      </c>
      <c r="C68" s="11" t="s">
        <v>17</v>
      </c>
      <c r="D68" s="18" t="s">
        <v>108</v>
      </c>
      <c r="E68" s="12">
        <v>1821.7</v>
      </c>
      <c r="F68" s="12">
        <v>17.59</v>
      </c>
      <c r="G68" s="13">
        <f>ROUND(E68*F68,2)</f>
        <v>32043.7</v>
      </c>
    </row>
    <row r="69" spans="1:7" ht="213.75" x14ac:dyDescent="0.25">
      <c r="A69" s="14"/>
      <c r="B69" s="14"/>
      <c r="C69" s="14"/>
      <c r="D69" s="18" t="s">
        <v>109</v>
      </c>
      <c r="E69" s="14"/>
      <c r="F69" s="14"/>
      <c r="G69" s="14"/>
    </row>
    <row r="70" spans="1:7" x14ac:dyDescent="0.25">
      <c r="A70" s="10" t="s">
        <v>110</v>
      </c>
      <c r="B70" s="11" t="s">
        <v>16</v>
      </c>
      <c r="C70" s="11" t="s">
        <v>90</v>
      </c>
      <c r="D70" s="18" t="s">
        <v>111</v>
      </c>
      <c r="E70" s="12">
        <v>1</v>
      </c>
      <c r="F70" s="12">
        <v>3159.28</v>
      </c>
      <c r="G70" s="13">
        <f>ROUND(E70*F70,2)</f>
        <v>3159.28</v>
      </c>
    </row>
    <row r="71" spans="1:7" ht="67.5" x14ac:dyDescent="0.25">
      <c r="A71" s="14"/>
      <c r="B71" s="14"/>
      <c r="C71" s="14"/>
      <c r="D71" s="18" t="s">
        <v>112</v>
      </c>
      <c r="E71" s="14"/>
      <c r="F71" s="14"/>
      <c r="G71" s="14"/>
    </row>
    <row r="72" spans="1:7" x14ac:dyDescent="0.25">
      <c r="A72" s="10" t="s">
        <v>113</v>
      </c>
      <c r="B72" s="11" t="s">
        <v>16</v>
      </c>
      <c r="C72" s="11" t="s">
        <v>17</v>
      </c>
      <c r="D72" s="18" t="s">
        <v>114</v>
      </c>
      <c r="E72" s="12">
        <v>1813.6</v>
      </c>
      <c r="F72" s="12">
        <v>15.07</v>
      </c>
      <c r="G72" s="13">
        <f>ROUND(E72*F72,2)</f>
        <v>27330.95</v>
      </c>
    </row>
    <row r="73" spans="1:7" ht="67.5" x14ac:dyDescent="0.25">
      <c r="A73" s="14"/>
      <c r="B73" s="14"/>
      <c r="C73" s="14"/>
      <c r="D73" s="18" t="s">
        <v>115</v>
      </c>
      <c r="E73" s="14"/>
      <c r="F73" s="14"/>
      <c r="G73" s="14"/>
    </row>
    <row r="74" spans="1:7" x14ac:dyDescent="0.25">
      <c r="A74" s="14"/>
      <c r="B74" s="14"/>
      <c r="C74" s="14"/>
      <c r="D74" s="22" t="s">
        <v>116</v>
      </c>
      <c r="E74" s="17">
        <v>1</v>
      </c>
      <c r="F74" s="15">
        <f>G62+G64+G66+G68+G70+G72</f>
        <v>77558.91</v>
      </c>
      <c r="G74" s="15">
        <f>ROUND(E74*F74,2)</f>
        <v>77558.91</v>
      </c>
    </row>
    <row r="75" spans="1:7" ht="0.95" customHeight="1" x14ac:dyDescent="0.25">
      <c r="A75" s="16"/>
      <c r="B75" s="16"/>
      <c r="C75" s="16"/>
      <c r="D75" s="23"/>
      <c r="E75" s="16"/>
      <c r="F75" s="16"/>
      <c r="G75" s="16"/>
    </row>
    <row r="76" spans="1:7" x14ac:dyDescent="0.25">
      <c r="A76" s="5" t="s">
        <v>117</v>
      </c>
      <c r="B76" s="5" t="s">
        <v>10</v>
      </c>
      <c r="C76" s="5" t="s">
        <v>11</v>
      </c>
      <c r="D76" s="20" t="s">
        <v>118</v>
      </c>
      <c r="E76" s="6">
        <f>E145</f>
        <v>1</v>
      </c>
      <c r="F76" s="7">
        <f>F145</f>
        <v>72555.59</v>
      </c>
      <c r="G76" s="7">
        <f>G145</f>
        <v>72555.59</v>
      </c>
    </row>
    <row r="77" spans="1:7" x14ac:dyDescent="0.25">
      <c r="A77" s="8" t="s">
        <v>119</v>
      </c>
      <c r="B77" s="8" t="s">
        <v>10</v>
      </c>
      <c r="C77" s="8" t="s">
        <v>11</v>
      </c>
      <c r="D77" s="21" t="s">
        <v>120</v>
      </c>
      <c r="E77" s="9">
        <f>E82</f>
        <v>1</v>
      </c>
      <c r="F77" s="9">
        <f>F82</f>
        <v>3224.15</v>
      </c>
      <c r="G77" s="9">
        <f>G82</f>
        <v>3224.15</v>
      </c>
    </row>
    <row r="78" spans="1:7" ht="22.5" x14ac:dyDescent="0.25">
      <c r="A78" s="10" t="s">
        <v>121</v>
      </c>
      <c r="B78" s="11" t="s">
        <v>16</v>
      </c>
      <c r="C78" s="11" t="s">
        <v>17</v>
      </c>
      <c r="D78" s="18" t="s">
        <v>122</v>
      </c>
      <c r="E78" s="12">
        <v>42</v>
      </c>
      <c r="F78" s="12">
        <v>39.06</v>
      </c>
      <c r="G78" s="13">
        <f>ROUND(E78*F78,2)</f>
        <v>1640.52</v>
      </c>
    </row>
    <row r="79" spans="1:7" ht="157.5" x14ac:dyDescent="0.25">
      <c r="A79" s="14"/>
      <c r="B79" s="14"/>
      <c r="C79" s="14"/>
      <c r="D79" s="18" t="s">
        <v>123</v>
      </c>
      <c r="E79" s="14"/>
      <c r="F79" s="14"/>
      <c r="G79" s="14"/>
    </row>
    <row r="80" spans="1:7" ht="22.5" x14ac:dyDescent="0.25">
      <c r="A80" s="10" t="s">
        <v>124</v>
      </c>
      <c r="B80" s="11" t="s">
        <v>16</v>
      </c>
      <c r="C80" s="11" t="s">
        <v>17</v>
      </c>
      <c r="D80" s="18" t="s">
        <v>125</v>
      </c>
      <c r="E80" s="12">
        <v>39.159999999999997</v>
      </c>
      <c r="F80" s="12">
        <v>40.44</v>
      </c>
      <c r="G80" s="13">
        <f>ROUND(E80*F80,2)</f>
        <v>1583.63</v>
      </c>
    </row>
    <row r="81" spans="1:7" ht="168.75" x14ac:dyDescent="0.25">
      <c r="A81" s="14"/>
      <c r="B81" s="14"/>
      <c r="C81" s="14"/>
      <c r="D81" s="18" t="s">
        <v>126</v>
      </c>
      <c r="E81" s="14"/>
      <c r="F81" s="14"/>
      <c r="G81" s="14"/>
    </row>
    <row r="82" spans="1:7" x14ac:dyDescent="0.25">
      <c r="A82" s="14"/>
      <c r="B82" s="14"/>
      <c r="C82" s="14"/>
      <c r="D82" s="22" t="s">
        <v>127</v>
      </c>
      <c r="E82" s="12">
        <v>1</v>
      </c>
      <c r="F82" s="15">
        <f>G78+G80</f>
        <v>3224.15</v>
      </c>
      <c r="G82" s="15">
        <f>ROUND(E82*F82,2)</f>
        <v>3224.15</v>
      </c>
    </row>
    <row r="83" spans="1:7" ht="0.95" customHeight="1" x14ac:dyDescent="0.25">
      <c r="A83" s="16"/>
      <c r="B83" s="16"/>
      <c r="C83" s="16"/>
      <c r="D83" s="23"/>
      <c r="E83" s="16"/>
      <c r="F83" s="16"/>
      <c r="G83" s="16"/>
    </row>
    <row r="84" spans="1:7" x14ac:dyDescent="0.25">
      <c r="A84" s="8" t="s">
        <v>128</v>
      </c>
      <c r="B84" s="8" t="s">
        <v>10</v>
      </c>
      <c r="C84" s="8" t="s">
        <v>11</v>
      </c>
      <c r="D84" s="21" t="s">
        <v>129</v>
      </c>
      <c r="E84" s="9">
        <f>E99</f>
        <v>1</v>
      </c>
      <c r="F84" s="9">
        <f>F99</f>
        <v>36839.51</v>
      </c>
      <c r="G84" s="9">
        <f>G99</f>
        <v>36839.51</v>
      </c>
    </row>
    <row r="85" spans="1:7" ht="22.5" x14ac:dyDescent="0.25">
      <c r="A85" s="10" t="s">
        <v>130</v>
      </c>
      <c r="B85" s="11" t="s">
        <v>16</v>
      </c>
      <c r="C85" s="11" t="s">
        <v>17</v>
      </c>
      <c r="D85" s="18" t="s">
        <v>131</v>
      </c>
      <c r="E85" s="12">
        <v>107.44</v>
      </c>
      <c r="F85" s="12">
        <v>60.39</v>
      </c>
      <c r="G85" s="13">
        <f>ROUND(E85*F85,2)</f>
        <v>6488.3</v>
      </c>
    </row>
    <row r="86" spans="1:7" ht="225" x14ac:dyDescent="0.25">
      <c r="A86" s="14"/>
      <c r="B86" s="14"/>
      <c r="C86" s="14"/>
      <c r="D86" s="18" t="s">
        <v>132</v>
      </c>
      <c r="E86" s="14"/>
      <c r="F86" s="14"/>
      <c r="G86" s="14"/>
    </row>
    <row r="87" spans="1:7" x14ac:dyDescent="0.25">
      <c r="A87" s="10" t="s">
        <v>133</v>
      </c>
      <c r="B87" s="11" t="s">
        <v>16</v>
      </c>
      <c r="C87" s="11" t="s">
        <v>17</v>
      </c>
      <c r="D87" s="18" t="s">
        <v>134</v>
      </c>
      <c r="E87" s="12">
        <v>205.14</v>
      </c>
      <c r="F87" s="12">
        <v>53.73</v>
      </c>
      <c r="G87" s="13">
        <f>ROUND(E87*F87,2)</f>
        <v>11022.17</v>
      </c>
    </row>
    <row r="88" spans="1:7" ht="191.25" x14ac:dyDescent="0.25">
      <c r="A88" s="14"/>
      <c r="B88" s="14"/>
      <c r="C88" s="14"/>
      <c r="D88" s="18" t="s">
        <v>135</v>
      </c>
      <c r="E88" s="14"/>
      <c r="F88" s="14"/>
      <c r="G88" s="14"/>
    </row>
    <row r="89" spans="1:7" x14ac:dyDescent="0.25">
      <c r="A89" s="10" t="s">
        <v>136</v>
      </c>
      <c r="B89" s="11" t="s">
        <v>16</v>
      </c>
      <c r="C89" s="11" t="s">
        <v>17</v>
      </c>
      <c r="D89" s="18" t="s">
        <v>137</v>
      </c>
      <c r="E89" s="12">
        <v>167.1</v>
      </c>
      <c r="F89" s="12">
        <v>57.65</v>
      </c>
      <c r="G89" s="13">
        <f>ROUND(E89*F89,2)</f>
        <v>9633.32</v>
      </c>
    </row>
    <row r="90" spans="1:7" ht="180" x14ac:dyDescent="0.25">
      <c r="A90" s="14"/>
      <c r="B90" s="14"/>
      <c r="C90" s="14"/>
      <c r="D90" s="18" t="s">
        <v>138</v>
      </c>
      <c r="E90" s="14"/>
      <c r="F90" s="14"/>
      <c r="G90" s="14"/>
    </row>
    <row r="91" spans="1:7" x14ac:dyDescent="0.25">
      <c r="A91" s="10" t="s">
        <v>139</v>
      </c>
      <c r="B91" s="11" t="s">
        <v>16</v>
      </c>
      <c r="C91" s="11" t="s">
        <v>17</v>
      </c>
      <c r="D91" s="18" t="s">
        <v>140</v>
      </c>
      <c r="E91" s="12">
        <v>353.6</v>
      </c>
      <c r="F91" s="12">
        <v>16.66</v>
      </c>
      <c r="G91" s="13">
        <f>ROUND(E91*F91,2)</f>
        <v>5890.98</v>
      </c>
    </row>
    <row r="92" spans="1:7" ht="157.5" x14ac:dyDescent="0.25">
      <c r="A92" s="14"/>
      <c r="B92" s="14"/>
      <c r="C92" s="14"/>
      <c r="D92" s="18" t="s">
        <v>141</v>
      </c>
      <c r="E92" s="14"/>
      <c r="F92" s="14"/>
      <c r="G92" s="14"/>
    </row>
    <row r="93" spans="1:7" x14ac:dyDescent="0.25">
      <c r="A93" s="10" t="s">
        <v>142</v>
      </c>
      <c r="B93" s="11" t="s">
        <v>16</v>
      </c>
      <c r="C93" s="11" t="s">
        <v>17</v>
      </c>
      <c r="D93" s="18" t="s">
        <v>143</v>
      </c>
      <c r="E93" s="12">
        <v>110.5</v>
      </c>
      <c r="F93" s="12">
        <v>19.649999999999999</v>
      </c>
      <c r="G93" s="13">
        <f>ROUND(E93*F93,2)</f>
        <v>2171.33</v>
      </c>
    </row>
    <row r="94" spans="1:7" ht="157.5" x14ac:dyDescent="0.25">
      <c r="A94" s="14"/>
      <c r="B94" s="14"/>
      <c r="C94" s="14"/>
      <c r="D94" s="18" t="s">
        <v>144</v>
      </c>
      <c r="E94" s="14"/>
      <c r="F94" s="14"/>
      <c r="G94" s="14"/>
    </row>
    <row r="95" spans="1:7" x14ac:dyDescent="0.25">
      <c r="A95" s="10" t="s">
        <v>145</v>
      </c>
      <c r="B95" s="11" t="s">
        <v>16</v>
      </c>
      <c r="C95" s="11" t="s">
        <v>17</v>
      </c>
      <c r="D95" s="18" t="s">
        <v>146</v>
      </c>
      <c r="E95" s="12">
        <v>20</v>
      </c>
      <c r="F95" s="12">
        <v>48.13</v>
      </c>
      <c r="G95" s="13">
        <f>ROUND(E95*F95,2)</f>
        <v>962.6</v>
      </c>
    </row>
    <row r="96" spans="1:7" ht="135" x14ac:dyDescent="0.25">
      <c r="A96" s="14"/>
      <c r="B96" s="14"/>
      <c r="C96" s="14"/>
      <c r="D96" s="18" t="s">
        <v>147</v>
      </c>
      <c r="E96" s="14"/>
      <c r="F96" s="14"/>
      <c r="G96" s="14"/>
    </row>
    <row r="97" spans="1:7" x14ac:dyDescent="0.25">
      <c r="A97" s="10" t="s">
        <v>148</v>
      </c>
      <c r="B97" s="11" t="s">
        <v>16</v>
      </c>
      <c r="C97" s="11" t="s">
        <v>17</v>
      </c>
      <c r="D97" s="18" t="s">
        <v>149</v>
      </c>
      <c r="E97" s="12">
        <v>197.88</v>
      </c>
      <c r="F97" s="12">
        <v>3.39</v>
      </c>
      <c r="G97" s="13">
        <f>ROUND(E97*F97,2)</f>
        <v>670.81</v>
      </c>
    </row>
    <row r="98" spans="1:7" ht="33.75" x14ac:dyDescent="0.25">
      <c r="A98" s="14"/>
      <c r="B98" s="14"/>
      <c r="C98" s="14"/>
      <c r="D98" s="18" t="s">
        <v>150</v>
      </c>
      <c r="E98" s="14"/>
      <c r="F98" s="14"/>
      <c r="G98" s="14"/>
    </row>
    <row r="99" spans="1:7" x14ac:dyDescent="0.25">
      <c r="A99" s="14"/>
      <c r="B99" s="14"/>
      <c r="C99" s="14"/>
      <c r="D99" s="22" t="s">
        <v>151</v>
      </c>
      <c r="E99" s="12">
        <v>1</v>
      </c>
      <c r="F99" s="15">
        <f>G85+G87+G89+G91+G93+G95+G97</f>
        <v>36839.51</v>
      </c>
      <c r="G99" s="15">
        <f>ROUND(E99*F99,2)</f>
        <v>36839.51</v>
      </c>
    </row>
    <row r="100" spans="1:7" ht="0.95" customHeight="1" x14ac:dyDescent="0.25">
      <c r="A100" s="16"/>
      <c r="B100" s="16"/>
      <c r="C100" s="16"/>
      <c r="D100" s="23"/>
      <c r="E100" s="16"/>
      <c r="F100" s="16"/>
      <c r="G100" s="16"/>
    </row>
    <row r="101" spans="1:7" x14ac:dyDescent="0.25">
      <c r="A101" s="8" t="s">
        <v>152</v>
      </c>
      <c r="B101" s="8" t="s">
        <v>10</v>
      </c>
      <c r="C101" s="8" t="s">
        <v>11</v>
      </c>
      <c r="D101" s="21" t="s">
        <v>153</v>
      </c>
      <c r="E101" s="9">
        <f>E106</f>
        <v>1</v>
      </c>
      <c r="F101" s="9">
        <f>F106</f>
        <v>10259.58</v>
      </c>
      <c r="G101" s="9">
        <f>G106</f>
        <v>10259.58</v>
      </c>
    </row>
    <row r="102" spans="1:7" ht="22.5" x14ac:dyDescent="0.25">
      <c r="A102" s="10" t="s">
        <v>154</v>
      </c>
      <c r="B102" s="11" t="s">
        <v>16</v>
      </c>
      <c r="C102" s="11" t="s">
        <v>17</v>
      </c>
      <c r="D102" s="18" t="s">
        <v>155</v>
      </c>
      <c r="E102" s="12">
        <v>15.4</v>
      </c>
      <c r="F102" s="12">
        <v>42.96</v>
      </c>
      <c r="G102" s="13">
        <f>ROUND(E102*F102,2)</f>
        <v>661.58</v>
      </c>
    </row>
    <row r="103" spans="1:7" ht="236.25" x14ac:dyDescent="0.25">
      <c r="A103" s="14"/>
      <c r="B103" s="14"/>
      <c r="C103" s="14"/>
      <c r="D103" s="18" t="s">
        <v>156</v>
      </c>
      <c r="E103" s="14"/>
      <c r="F103" s="14"/>
      <c r="G103" s="14"/>
    </row>
    <row r="104" spans="1:7" ht="22.5" x14ac:dyDescent="0.25">
      <c r="A104" s="10" t="s">
        <v>157</v>
      </c>
      <c r="B104" s="11" t="s">
        <v>16</v>
      </c>
      <c r="C104" s="11" t="s">
        <v>17</v>
      </c>
      <c r="D104" s="18" t="s">
        <v>158</v>
      </c>
      <c r="E104" s="12">
        <v>200</v>
      </c>
      <c r="F104" s="12">
        <v>47.99</v>
      </c>
      <c r="G104" s="13">
        <f>ROUND(E104*F104,2)</f>
        <v>9598</v>
      </c>
    </row>
    <row r="105" spans="1:7" ht="236.25" x14ac:dyDescent="0.25">
      <c r="A105" s="14"/>
      <c r="B105" s="14"/>
      <c r="C105" s="14"/>
      <c r="D105" s="18" t="s">
        <v>159</v>
      </c>
      <c r="E105" s="14"/>
      <c r="F105" s="14"/>
      <c r="G105" s="14"/>
    </row>
    <row r="106" spans="1:7" x14ac:dyDescent="0.25">
      <c r="A106" s="14"/>
      <c r="B106" s="14"/>
      <c r="C106" s="14"/>
      <c r="D106" s="22" t="s">
        <v>160</v>
      </c>
      <c r="E106" s="12">
        <v>1</v>
      </c>
      <c r="F106" s="15">
        <f>G102+G104</f>
        <v>10259.58</v>
      </c>
      <c r="G106" s="15">
        <f>ROUND(E106*F106,2)</f>
        <v>10259.58</v>
      </c>
    </row>
    <row r="107" spans="1:7" ht="0.95" customHeight="1" x14ac:dyDescent="0.25">
      <c r="A107" s="16"/>
      <c r="B107" s="16"/>
      <c r="C107" s="16"/>
      <c r="D107" s="23"/>
      <c r="E107" s="16"/>
      <c r="F107" s="16"/>
      <c r="G107" s="16"/>
    </row>
    <row r="108" spans="1:7" x14ac:dyDescent="0.25">
      <c r="A108" s="8" t="s">
        <v>161</v>
      </c>
      <c r="B108" s="8" t="s">
        <v>10</v>
      </c>
      <c r="C108" s="8" t="s">
        <v>11</v>
      </c>
      <c r="D108" s="21" t="s">
        <v>162</v>
      </c>
      <c r="E108" s="9">
        <f>E143</f>
        <v>1</v>
      </c>
      <c r="F108" s="9">
        <f>F143</f>
        <v>22232.35</v>
      </c>
      <c r="G108" s="9">
        <f>G143</f>
        <v>22232.35</v>
      </c>
    </row>
    <row r="109" spans="1:7" x14ac:dyDescent="0.25">
      <c r="A109" s="10" t="s">
        <v>163</v>
      </c>
      <c r="B109" s="11" t="s">
        <v>16</v>
      </c>
      <c r="C109" s="11" t="s">
        <v>17</v>
      </c>
      <c r="D109" s="18" t="s">
        <v>164</v>
      </c>
      <c r="E109" s="12">
        <v>113.05</v>
      </c>
      <c r="F109" s="12">
        <v>17.59</v>
      </c>
      <c r="G109" s="13">
        <f>ROUND(E109*F109,2)</f>
        <v>1988.55</v>
      </c>
    </row>
    <row r="110" spans="1:7" ht="45" x14ac:dyDescent="0.25">
      <c r="A110" s="14"/>
      <c r="B110" s="14"/>
      <c r="C110" s="14"/>
      <c r="D110" s="18" t="s">
        <v>165</v>
      </c>
      <c r="E110" s="14"/>
      <c r="F110" s="14"/>
      <c r="G110" s="14"/>
    </row>
    <row r="111" spans="1:7" ht="22.5" x14ac:dyDescent="0.25">
      <c r="A111" s="10" t="s">
        <v>166</v>
      </c>
      <c r="B111" s="11" t="s">
        <v>16</v>
      </c>
      <c r="C111" s="11" t="s">
        <v>17</v>
      </c>
      <c r="D111" s="18" t="s">
        <v>167</v>
      </c>
      <c r="E111" s="12">
        <v>113.05</v>
      </c>
      <c r="F111" s="12">
        <v>54.77</v>
      </c>
      <c r="G111" s="13">
        <f>ROUND(E111*F111,2)</f>
        <v>6191.75</v>
      </c>
    </row>
    <row r="112" spans="1:7" ht="225" x14ac:dyDescent="0.25">
      <c r="A112" s="14"/>
      <c r="B112" s="14"/>
      <c r="C112" s="14"/>
      <c r="D112" s="18" t="s">
        <v>168</v>
      </c>
      <c r="E112" s="14"/>
      <c r="F112" s="14"/>
      <c r="G112" s="14"/>
    </row>
    <row r="113" spans="1:7" x14ac:dyDescent="0.25">
      <c r="A113" s="10" t="s">
        <v>169</v>
      </c>
      <c r="B113" s="11" t="s">
        <v>16</v>
      </c>
      <c r="C113" s="11" t="s">
        <v>17</v>
      </c>
      <c r="D113" s="18" t="s">
        <v>170</v>
      </c>
      <c r="E113" s="12">
        <v>232</v>
      </c>
      <c r="F113" s="12">
        <v>22.61</v>
      </c>
      <c r="G113" s="13">
        <f>ROUND(E113*F113,2)</f>
        <v>5245.52</v>
      </c>
    </row>
    <row r="114" spans="1:7" ht="33.75" x14ac:dyDescent="0.25">
      <c r="A114" s="14"/>
      <c r="B114" s="14"/>
      <c r="C114" s="14"/>
      <c r="D114" s="18" t="s">
        <v>171</v>
      </c>
      <c r="E114" s="14"/>
      <c r="F114" s="14"/>
      <c r="G114" s="14"/>
    </row>
    <row r="115" spans="1:7" x14ac:dyDescent="0.25">
      <c r="A115" s="10" t="s">
        <v>172</v>
      </c>
      <c r="B115" s="11" t="s">
        <v>16</v>
      </c>
      <c r="C115" s="11" t="s">
        <v>173</v>
      </c>
      <c r="D115" s="18" t="s">
        <v>174</v>
      </c>
      <c r="E115" s="12">
        <v>25.6</v>
      </c>
      <c r="F115" s="12">
        <v>110.17</v>
      </c>
      <c r="G115" s="13">
        <f>ROUND(E115*F115,2)</f>
        <v>2820.35</v>
      </c>
    </row>
    <row r="116" spans="1:7" ht="90" x14ac:dyDescent="0.25">
      <c r="A116" s="14"/>
      <c r="B116" s="14"/>
      <c r="C116" s="14"/>
      <c r="D116" s="18" t="s">
        <v>175</v>
      </c>
      <c r="E116" s="14"/>
      <c r="F116" s="14"/>
      <c r="G116" s="14"/>
    </row>
    <row r="117" spans="1:7" x14ac:dyDescent="0.25">
      <c r="A117" s="10" t="s">
        <v>176</v>
      </c>
      <c r="B117" s="11" t="s">
        <v>16</v>
      </c>
      <c r="C117" s="11" t="s">
        <v>173</v>
      </c>
      <c r="D117" s="18" t="s">
        <v>177</v>
      </c>
      <c r="E117" s="12">
        <v>19.5</v>
      </c>
      <c r="F117" s="12">
        <v>27.69</v>
      </c>
      <c r="G117" s="13">
        <f>ROUND(E117*F117,2)</f>
        <v>539.96</v>
      </c>
    </row>
    <row r="118" spans="1:7" ht="56.25" x14ac:dyDescent="0.25">
      <c r="A118" s="14"/>
      <c r="B118" s="14"/>
      <c r="C118" s="14"/>
      <c r="D118" s="18" t="s">
        <v>178</v>
      </c>
      <c r="E118" s="14"/>
      <c r="F118" s="14"/>
      <c r="G118" s="14"/>
    </row>
    <row r="119" spans="1:7" ht="22.5" x14ac:dyDescent="0.25">
      <c r="A119" s="10" t="s">
        <v>179</v>
      </c>
      <c r="B119" s="11" t="s">
        <v>16</v>
      </c>
      <c r="C119" s="11" t="s">
        <v>173</v>
      </c>
      <c r="D119" s="18" t="s">
        <v>180</v>
      </c>
      <c r="E119" s="12">
        <v>56.2</v>
      </c>
      <c r="F119" s="12">
        <v>39.57</v>
      </c>
      <c r="G119" s="13">
        <f>ROUND(E119*F119,2)</f>
        <v>2223.83</v>
      </c>
    </row>
    <row r="120" spans="1:7" ht="56.25" x14ac:dyDescent="0.25">
      <c r="A120" s="14"/>
      <c r="B120" s="14"/>
      <c r="C120" s="14"/>
      <c r="D120" s="18" t="s">
        <v>181</v>
      </c>
      <c r="E120" s="14"/>
      <c r="F120" s="14"/>
      <c r="G120" s="14"/>
    </row>
    <row r="121" spans="1:7" ht="22.5" x14ac:dyDescent="0.25">
      <c r="A121" s="10" t="s">
        <v>182</v>
      </c>
      <c r="B121" s="11" t="s">
        <v>16</v>
      </c>
      <c r="C121" s="11" t="s">
        <v>173</v>
      </c>
      <c r="D121" s="18" t="s">
        <v>183</v>
      </c>
      <c r="E121" s="12">
        <v>5.4</v>
      </c>
      <c r="F121" s="12">
        <v>40.83</v>
      </c>
      <c r="G121" s="13">
        <f>ROUND(E121*F121,2)</f>
        <v>220.48</v>
      </c>
    </row>
    <row r="122" spans="1:7" ht="56.25" x14ac:dyDescent="0.25">
      <c r="A122" s="14"/>
      <c r="B122" s="14"/>
      <c r="C122" s="14"/>
      <c r="D122" s="18" t="s">
        <v>184</v>
      </c>
      <c r="E122" s="14"/>
      <c r="F122" s="14"/>
      <c r="G122" s="14"/>
    </row>
    <row r="123" spans="1:7" x14ac:dyDescent="0.25">
      <c r="A123" s="10" t="s">
        <v>185</v>
      </c>
      <c r="B123" s="11" t="s">
        <v>16</v>
      </c>
      <c r="C123" s="11" t="s">
        <v>42</v>
      </c>
      <c r="D123" s="18" t="s">
        <v>186</v>
      </c>
      <c r="E123" s="12">
        <v>8.68</v>
      </c>
      <c r="F123" s="12">
        <v>44.85</v>
      </c>
      <c r="G123" s="13">
        <f>ROUND(E123*F123,2)</f>
        <v>389.3</v>
      </c>
    </row>
    <row r="124" spans="1:7" ht="101.25" x14ac:dyDescent="0.25">
      <c r="A124" s="14"/>
      <c r="B124" s="14"/>
      <c r="C124" s="14"/>
      <c r="D124" s="18" t="s">
        <v>187</v>
      </c>
      <c r="E124" s="14"/>
      <c r="F124" s="14"/>
      <c r="G124" s="14"/>
    </row>
    <row r="125" spans="1:7" ht="22.5" x14ac:dyDescent="0.25">
      <c r="A125" s="10" t="s">
        <v>188</v>
      </c>
      <c r="B125" s="11" t="s">
        <v>16</v>
      </c>
      <c r="C125" s="11" t="s">
        <v>90</v>
      </c>
      <c r="D125" s="18" t="s">
        <v>189</v>
      </c>
      <c r="E125" s="12">
        <v>1</v>
      </c>
      <c r="F125" s="12">
        <v>221.09</v>
      </c>
      <c r="G125" s="13">
        <f>ROUND(E125*F125,2)</f>
        <v>221.09</v>
      </c>
    </row>
    <row r="126" spans="1:7" ht="22.5" x14ac:dyDescent="0.25">
      <c r="A126" s="14"/>
      <c r="B126" s="14"/>
      <c r="C126" s="14"/>
      <c r="D126" s="18" t="s">
        <v>190</v>
      </c>
      <c r="E126" s="14"/>
      <c r="F126" s="14"/>
      <c r="G126" s="14"/>
    </row>
    <row r="127" spans="1:7" ht="22.5" x14ac:dyDescent="0.25">
      <c r="A127" s="10" t="s">
        <v>191</v>
      </c>
      <c r="B127" s="11" t="s">
        <v>16</v>
      </c>
      <c r="C127" s="11" t="s">
        <v>90</v>
      </c>
      <c r="D127" s="18" t="s">
        <v>192</v>
      </c>
      <c r="E127" s="12">
        <v>1</v>
      </c>
      <c r="F127" s="12">
        <v>221.09</v>
      </c>
      <c r="G127" s="13">
        <f>ROUND(E127*F127,2)</f>
        <v>221.09</v>
      </c>
    </row>
    <row r="128" spans="1:7" ht="67.5" x14ac:dyDescent="0.25">
      <c r="A128" s="14"/>
      <c r="B128" s="14"/>
      <c r="C128" s="14"/>
      <c r="D128" s="18" t="s">
        <v>193</v>
      </c>
      <c r="E128" s="14"/>
      <c r="F128" s="14"/>
      <c r="G128" s="14"/>
    </row>
    <row r="129" spans="1:7" ht="22.5" x14ac:dyDescent="0.25">
      <c r="A129" s="10" t="s">
        <v>194</v>
      </c>
      <c r="B129" s="11" t="s">
        <v>16</v>
      </c>
      <c r="C129" s="11" t="s">
        <v>90</v>
      </c>
      <c r="D129" s="18" t="s">
        <v>195</v>
      </c>
      <c r="E129" s="12">
        <v>1</v>
      </c>
      <c r="F129" s="12">
        <v>241.19</v>
      </c>
      <c r="G129" s="13">
        <f>ROUND(E129*F129,2)</f>
        <v>241.19</v>
      </c>
    </row>
    <row r="130" spans="1:7" ht="33.75" x14ac:dyDescent="0.25">
      <c r="A130" s="14"/>
      <c r="B130" s="14"/>
      <c r="C130" s="14"/>
      <c r="D130" s="18" t="s">
        <v>196</v>
      </c>
      <c r="E130" s="14"/>
      <c r="F130" s="14"/>
      <c r="G130" s="14"/>
    </row>
    <row r="131" spans="1:7" x14ac:dyDescent="0.25">
      <c r="A131" s="10" t="s">
        <v>197</v>
      </c>
      <c r="B131" s="11" t="s">
        <v>16</v>
      </c>
      <c r="C131" s="11" t="s">
        <v>198</v>
      </c>
      <c r="D131" s="18" t="s">
        <v>199</v>
      </c>
      <c r="E131" s="12">
        <v>1</v>
      </c>
      <c r="F131" s="12">
        <v>967.27</v>
      </c>
      <c r="G131" s="13">
        <f>ROUND(E131*F131,2)</f>
        <v>967.27</v>
      </c>
    </row>
    <row r="132" spans="1:7" ht="78.75" x14ac:dyDescent="0.25">
      <c r="A132" s="14"/>
      <c r="B132" s="14"/>
      <c r="C132" s="14"/>
      <c r="D132" s="18" t="s">
        <v>200</v>
      </c>
      <c r="E132" s="14"/>
      <c r="F132" s="14"/>
      <c r="G132" s="14"/>
    </row>
    <row r="133" spans="1:7" ht="22.5" x14ac:dyDescent="0.25">
      <c r="A133" s="10" t="s">
        <v>201</v>
      </c>
      <c r="B133" s="11" t="s">
        <v>16</v>
      </c>
      <c r="C133" s="11" t="s">
        <v>90</v>
      </c>
      <c r="D133" s="18" t="s">
        <v>202</v>
      </c>
      <c r="E133" s="12">
        <v>1</v>
      </c>
      <c r="F133" s="12">
        <v>276.36</v>
      </c>
      <c r="G133" s="13">
        <f>ROUND(E133*F133,2)</f>
        <v>276.36</v>
      </c>
    </row>
    <row r="134" spans="1:7" ht="22.5" x14ac:dyDescent="0.25">
      <c r="A134" s="14"/>
      <c r="B134" s="14"/>
      <c r="C134" s="14"/>
      <c r="D134" s="18" t="s">
        <v>203</v>
      </c>
      <c r="E134" s="14"/>
      <c r="F134" s="14"/>
      <c r="G134" s="14"/>
    </row>
    <row r="135" spans="1:7" x14ac:dyDescent="0.25">
      <c r="A135" s="10" t="s">
        <v>204</v>
      </c>
      <c r="B135" s="11" t="s">
        <v>16</v>
      </c>
      <c r="C135" s="11" t="s">
        <v>70</v>
      </c>
      <c r="D135" s="18" t="s">
        <v>205</v>
      </c>
      <c r="E135" s="12">
        <v>4</v>
      </c>
      <c r="F135" s="12">
        <v>31.41</v>
      </c>
      <c r="G135" s="13">
        <f>ROUND(E135*F135,2)</f>
        <v>125.64</v>
      </c>
    </row>
    <row r="136" spans="1:7" ht="56.25" x14ac:dyDescent="0.25">
      <c r="A136" s="14"/>
      <c r="B136" s="14"/>
      <c r="C136" s="14"/>
      <c r="D136" s="18" t="s">
        <v>206</v>
      </c>
      <c r="E136" s="14"/>
      <c r="F136" s="14"/>
      <c r="G136" s="14"/>
    </row>
    <row r="137" spans="1:7" x14ac:dyDescent="0.25">
      <c r="A137" s="10" t="s">
        <v>207</v>
      </c>
      <c r="B137" s="11" t="s">
        <v>16</v>
      </c>
      <c r="C137" s="11" t="s">
        <v>90</v>
      </c>
      <c r="D137" s="18" t="s">
        <v>208</v>
      </c>
      <c r="E137" s="12">
        <v>1</v>
      </c>
      <c r="F137" s="12">
        <v>31.41</v>
      </c>
      <c r="G137" s="13">
        <f>ROUND(E137*F137,2)</f>
        <v>31.41</v>
      </c>
    </row>
    <row r="138" spans="1:7" ht="56.25" x14ac:dyDescent="0.25">
      <c r="A138" s="14"/>
      <c r="B138" s="14"/>
      <c r="C138" s="14"/>
      <c r="D138" s="18" t="s">
        <v>209</v>
      </c>
      <c r="E138" s="14"/>
      <c r="F138" s="14"/>
      <c r="G138" s="14"/>
    </row>
    <row r="139" spans="1:7" x14ac:dyDescent="0.25">
      <c r="A139" s="10" t="s">
        <v>210</v>
      </c>
      <c r="B139" s="11" t="s">
        <v>16</v>
      </c>
      <c r="C139" s="11" t="s">
        <v>90</v>
      </c>
      <c r="D139" s="18" t="s">
        <v>211</v>
      </c>
      <c r="E139" s="12">
        <v>2</v>
      </c>
      <c r="F139" s="12">
        <v>150.74</v>
      </c>
      <c r="G139" s="13">
        <f>ROUND(E139*F139,2)</f>
        <v>301.48</v>
      </c>
    </row>
    <row r="140" spans="1:7" ht="67.5" x14ac:dyDescent="0.25">
      <c r="A140" s="14"/>
      <c r="B140" s="14"/>
      <c r="C140" s="14"/>
      <c r="D140" s="18" t="s">
        <v>212</v>
      </c>
      <c r="E140" s="14"/>
      <c r="F140" s="14"/>
      <c r="G140" s="14"/>
    </row>
    <row r="141" spans="1:7" x14ac:dyDescent="0.25">
      <c r="A141" s="10" t="s">
        <v>213</v>
      </c>
      <c r="B141" s="11" t="s">
        <v>16</v>
      </c>
      <c r="C141" s="11" t="s">
        <v>17</v>
      </c>
      <c r="D141" s="18" t="s">
        <v>214</v>
      </c>
      <c r="E141" s="12">
        <v>4</v>
      </c>
      <c r="F141" s="12">
        <v>56.77</v>
      </c>
      <c r="G141" s="13">
        <f>ROUND(E141*F141,2)</f>
        <v>227.08</v>
      </c>
    </row>
    <row r="142" spans="1:7" ht="78.75" x14ac:dyDescent="0.25">
      <c r="A142" s="14"/>
      <c r="B142" s="14"/>
      <c r="C142" s="14"/>
      <c r="D142" s="18" t="s">
        <v>215</v>
      </c>
      <c r="E142" s="14"/>
      <c r="F142" s="14"/>
      <c r="G142" s="14"/>
    </row>
    <row r="143" spans="1:7" x14ac:dyDescent="0.25">
      <c r="A143" s="14"/>
      <c r="B143" s="14"/>
      <c r="C143" s="14"/>
      <c r="D143" s="22" t="s">
        <v>216</v>
      </c>
      <c r="E143" s="12">
        <v>1</v>
      </c>
      <c r="F143" s="15">
        <f>G109+G111+G113+G115+G117+G119+G121+G123+G125+G127+G129+G131+G133+G135+G137+G139+G141</f>
        <v>22232.35</v>
      </c>
      <c r="G143" s="15">
        <f>ROUND(E143*F143,2)</f>
        <v>22232.35</v>
      </c>
    </row>
    <row r="144" spans="1:7" ht="0.95" customHeight="1" x14ac:dyDescent="0.25">
      <c r="A144" s="16"/>
      <c r="B144" s="16"/>
      <c r="C144" s="16"/>
      <c r="D144" s="23"/>
      <c r="E144" s="16"/>
      <c r="F144" s="16"/>
      <c r="G144" s="16"/>
    </row>
    <row r="145" spans="1:7" x14ac:dyDescent="0.25">
      <c r="A145" s="14"/>
      <c r="B145" s="14"/>
      <c r="C145" s="14"/>
      <c r="D145" s="22" t="s">
        <v>217</v>
      </c>
      <c r="E145" s="17">
        <v>1</v>
      </c>
      <c r="F145" s="15">
        <f>G77+G84+G101+G108</f>
        <v>72555.59</v>
      </c>
      <c r="G145" s="15">
        <f>ROUND(E145*F145,2)</f>
        <v>72555.59</v>
      </c>
    </row>
    <row r="146" spans="1:7" ht="0.95" customHeight="1" x14ac:dyDescent="0.25">
      <c r="A146" s="16"/>
      <c r="B146" s="16"/>
      <c r="C146" s="16"/>
      <c r="D146" s="23"/>
      <c r="E146" s="16"/>
      <c r="F146" s="16"/>
      <c r="G146" s="16"/>
    </row>
    <row r="147" spans="1:7" x14ac:dyDescent="0.25">
      <c r="A147" s="5" t="s">
        <v>218</v>
      </c>
      <c r="B147" s="5" t="s">
        <v>10</v>
      </c>
      <c r="C147" s="5" t="s">
        <v>11</v>
      </c>
      <c r="D147" s="20" t="s">
        <v>219</v>
      </c>
      <c r="E147" s="6">
        <f>E150</f>
        <v>1</v>
      </c>
      <c r="F147" s="7">
        <f>F150</f>
        <v>5440.96</v>
      </c>
      <c r="G147" s="7">
        <f>G150</f>
        <v>5440.96</v>
      </c>
    </row>
    <row r="148" spans="1:7" x14ac:dyDescent="0.25">
      <c r="A148" s="10" t="s">
        <v>220</v>
      </c>
      <c r="B148" s="11" t="s">
        <v>16</v>
      </c>
      <c r="C148" s="11" t="s">
        <v>17</v>
      </c>
      <c r="D148" s="18" t="s">
        <v>221</v>
      </c>
      <c r="E148" s="12">
        <v>98</v>
      </c>
      <c r="F148" s="12">
        <v>55.52</v>
      </c>
      <c r="G148" s="13">
        <f>ROUND(E148*F148,2)</f>
        <v>5440.96</v>
      </c>
    </row>
    <row r="149" spans="1:7" ht="409.5" x14ac:dyDescent="0.25">
      <c r="A149" s="14"/>
      <c r="B149" s="14"/>
      <c r="C149" s="14"/>
      <c r="D149" s="18" t="s">
        <v>222</v>
      </c>
      <c r="E149" s="14"/>
      <c r="F149" s="14"/>
      <c r="G149" s="14"/>
    </row>
    <row r="150" spans="1:7" x14ac:dyDescent="0.25">
      <c r="A150" s="14"/>
      <c r="B150" s="14"/>
      <c r="C150" s="14"/>
      <c r="D150" s="22" t="s">
        <v>223</v>
      </c>
      <c r="E150" s="17">
        <v>1</v>
      </c>
      <c r="F150" s="15">
        <f>G148</f>
        <v>5440.96</v>
      </c>
      <c r="G150" s="15">
        <f>ROUND(E150*F150,2)</f>
        <v>5440.96</v>
      </c>
    </row>
    <row r="151" spans="1:7" ht="0.95" customHeight="1" x14ac:dyDescent="0.25">
      <c r="A151" s="16"/>
      <c r="B151" s="16"/>
      <c r="C151" s="16"/>
      <c r="D151" s="23"/>
      <c r="E151" s="16"/>
      <c r="F151" s="16"/>
      <c r="G151" s="16"/>
    </row>
    <row r="152" spans="1:7" x14ac:dyDescent="0.25">
      <c r="A152" s="5" t="s">
        <v>224</v>
      </c>
      <c r="B152" s="5" t="s">
        <v>10</v>
      </c>
      <c r="C152" s="5" t="s">
        <v>11</v>
      </c>
      <c r="D152" s="20" t="s">
        <v>225</v>
      </c>
      <c r="E152" s="6">
        <f>E179</f>
        <v>1</v>
      </c>
      <c r="F152" s="7">
        <f>F179</f>
        <v>51054</v>
      </c>
      <c r="G152" s="7">
        <f>G179</f>
        <v>51054</v>
      </c>
    </row>
    <row r="153" spans="1:7" ht="22.5" x14ac:dyDescent="0.25">
      <c r="A153" s="10" t="s">
        <v>226</v>
      </c>
      <c r="B153" s="11" t="s">
        <v>16</v>
      </c>
      <c r="C153" s="11" t="s">
        <v>17</v>
      </c>
      <c r="D153" s="18" t="s">
        <v>227</v>
      </c>
      <c r="E153" s="12">
        <v>435</v>
      </c>
      <c r="F153" s="12">
        <v>17.59</v>
      </c>
      <c r="G153" s="13">
        <f>ROUND(E153*F153,2)</f>
        <v>7651.65</v>
      </c>
    </row>
    <row r="154" spans="1:7" ht="135" x14ac:dyDescent="0.25">
      <c r="A154" s="14"/>
      <c r="B154" s="14"/>
      <c r="C154" s="14"/>
      <c r="D154" s="18" t="s">
        <v>228</v>
      </c>
      <c r="E154" s="14"/>
      <c r="F154" s="14"/>
      <c r="G154" s="14"/>
    </row>
    <row r="155" spans="1:7" ht="22.5" x14ac:dyDescent="0.25">
      <c r="A155" s="10" t="s">
        <v>229</v>
      </c>
      <c r="B155" s="11" t="s">
        <v>16</v>
      </c>
      <c r="C155" s="11" t="s">
        <v>17</v>
      </c>
      <c r="D155" s="18" t="s">
        <v>230</v>
      </c>
      <c r="E155" s="12">
        <v>169.86</v>
      </c>
      <c r="F155" s="12">
        <v>46.01</v>
      </c>
      <c r="G155" s="13">
        <f>ROUND(E155*F155,2)</f>
        <v>7815.26</v>
      </c>
    </row>
    <row r="156" spans="1:7" ht="157.5" x14ac:dyDescent="0.25">
      <c r="A156" s="14"/>
      <c r="B156" s="14"/>
      <c r="C156" s="14"/>
      <c r="D156" s="18" t="s">
        <v>231</v>
      </c>
      <c r="E156" s="14"/>
      <c r="F156" s="14"/>
      <c r="G156" s="14"/>
    </row>
    <row r="157" spans="1:7" x14ac:dyDescent="0.25">
      <c r="A157" s="10" t="s">
        <v>232</v>
      </c>
      <c r="B157" s="11" t="s">
        <v>16</v>
      </c>
      <c r="C157" s="11" t="s">
        <v>90</v>
      </c>
      <c r="D157" s="18" t="s">
        <v>233</v>
      </c>
      <c r="E157" s="12">
        <v>18</v>
      </c>
      <c r="F157" s="12">
        <v>44.77</v>
      </c>
      <c r="G157" s="13">
        <f>ROUND(E157*F157,2)</f>
        <v>805.86</v>
      </c>
    </row>
    <row r="158" spans="1:7" ht="78.75" x14ac:dyDescent="0.25">
      <c r="A158" s="14"/>
      <c r="B158" s="14"/>
      <c r="C158" s="14"/>
      <c r="D158" s="18" t="s">
        <v>234</v>
      </c>
      <c r="E158" s="14"/>
      <c r="F158" s="14"/>
      <c r="G158" s="14"/>
    </row>
    <row r="159" spans="1:7" ht="22.5" x14ac:dyDescent="0.25">
      <c r="A159" s="10" t="s">
        <v>235</v>
      </c>
      <c r="B159" s="11" t="s">
        <v>16</v>
      </c>
      <c r="C159" s="11" t="s">
        <v>17</v>
      </c>
      <c r="D159" s="18" t="s">
        <v>236</v>
      </c>
      <c r="E159" s="12">
        <v>0.36</v>
      </c>
      <c r="F159" s="12">
        <v>494.94</v>
      </c>
      <c r="G159" s="13">
        <f>ROUND(E159*F159,2)</f>
        <v>178.18</v>
      </c>
    </row>
    <row r="160" spans="1:7" ht="90" x14ac:dyDescent="0.25">
      <c r="A160" s="14"/>
      <c r="B160" s="14"/>
      <c r="C160" s="14"/>
      <c r="D160" s="18" t="s">
        <v>237</v>
      </c>
      <c r="E160" s="14"/>
      <c r="F160" s="14"/>
      <c r="G160" s="14"/>
    </row>
    <row r="161" spans="1:7" x14ac:dyDescent="0.25">
      <c r="A161" s="10" t="s">
        <v>238</v>
      </c>
      <c r="B161" s="11" t="s">
        <v>16</v>
      </c>
      <c r="C161" s="11" t="s">
        <v>17</v>
      </c>
      <c r="D161" s="18" t="s">
        <v>239</v>
      </c>
      <c r="E161" s="12">
        <v>1024.1199999999999</v>
      </c>
      <c r="F161" s="12">
        <v>7.29</v>
      </c>
      <c r="G161" s="13">
        <f>ROUND(E161*F161,2)</f>
        <v>7465.83</v>
      </c>
    </row>
    <row r="162" spans="1:7" ht="168.75" x14ac:dyDescent="0.25">
      <c r="A162" s="14"/>
      <c r="B162" s="14"/>
      <c r="C162" s="14"/>
      <c r="D162" s="18" t="s">
        <v>240</v>
      </c>
      <c r="E162" s="14"/>
      <c r="F162" s="14"/>
      <c r="G162" s="14"/>
    </row>
    <row r="163" spans="1:7" ht="22.5" x14ac:dyDescent="0.25">
      <c r="A163" s="10" t="s">
        <v>241</v>
      </c>
      <c r="B163" s="11" t="s">
        <v>16</v>
      </c>
      <c r="C163" s="11" t="s">
        <v>17</v>
      </c>
      <c r="D163" s="18" t="s">
        <v>242</v>
      </c>
      <c r="E163" s="12">
        <v>2130.4</v>
      </c>
      <c r="F163" s="12">
        <v>7.29</v>
      </c>
      <c r="G163" s="13">
        <f>ROUND(E163*F163,2)</f>
        <v>15530.62</v>
      </c>
    </row>
    <row r="164" spans="1:7" ht="236.25" x14ac:dyDescent="0.25">
      <c r="A164" s="14"/>
      <c r="B164" s="14"/>
      <c r="C164" s="14"/>
      <c r="D164" s="18" t="s">
        <v>243</v>
      </c>
      <c r="E164" s="14"/>
      <c r="F164" s="14"/>
      <c r="G164" s="14"/>
    </row>
    <row r="165" spans="1:7" x14ac:dyDescent="0.25">
      <c r="A165" s="10" t="s">
        <v>244</v>
      </c>
      <c r="B165" s="11" t="s">
        <v>16</v>
      </c>
      <c r="C165" s="11" t="s">
        <v>17</v>
      </c>
      <c r="D165" s="18" t="s">
        <v>245</v>
      </c>
      <c r="E165" s="12">
        <v>435</v>
      </c>
      <c r="F165" s="12">
        <v>7.79</v>
      </c>
      <c r="G165" s="13">
        <f>ROUND(E165*F165,2)</f>
        <v>3388.65</v>
      </c>
    </row>
    <row r="166" spans="1:7" ht="157.5" x14ac:dyDescent="0.25">
      <c r="A166" s="14"/>
      <c r="B166" s="14"/>
      <c r="C166" s="14"/>
      <c r="D166" s="18" t="s">
        <v>246</v>
      </c>
      <c r="E166" s="14"/>
      <c r="F166" s="14"/>
      <c r="G166" s="14"/>
    </row>
    <row r="167" spans="1:7" x14ac:dyDescent="0.25">
      <c r="A167" s="10" t="s">
        <v>247</v>
      </c>
      <c r="B167" s="11" t="s">
        <v>16</v>
      </c>
      <c r="C167" s="11" t="s">
        <v>17</v>
      </c>
      <c r="D167" s="18" t="s">
        <v>248</v>
      </c>
      <c r="E167" s="12">
        <v>1.08</v>
      </c>
      <c r="F167" s="12">
        <v>25.12</v>
      </c>
      <c r="G167" s="13">
        <f>ROUND(E167*F167,2)</f>
        <v>27.13</v>
      </c>
    </row>
    <row r="168" spans="1:7" ht="168.75" x14ac:dyDescent="0.25">
      <c r="A168" s="14"/>
      <c r="B168" s="14"/>
      <c r="C168" s="14"/>
      <c r="D168" s="18" t="s">
        <v>249</v>
      </c>
      <c r="E168" s="14"/>
      <c r="F168" s="14"/>
      <c r="G168" s="14"/>
    </row>
    <row r="169" spans="1:7" ht="22.5" x14ac:dyDescent="0.25">
      <c r="A169" s="10" t="s">
        <v>250</v>
      </c>
      <c r="B169" s="11" t="s">
        <v>16</v>
      </c>
      <c r="C169" s="11" t="s">
        <v>17</v>
      </c>
      <c r="D169" s="18" t="s">
        <v>251</v>
      </c>
      <c r="E169" s="12">
        <v>104.3</v>
      </c>
      <c r="F169" s="12">
        <v>34.21</v>
      </c>
      <c r="G169" s="13">
        <f>ROUND(E169*F169,2)</f>
        <v>3568.1</v>
      </c>
    </row>
    <row r="170" spans="1:7" ht="112.5" x14ac:dyDescent="0.25">
      <c r="A170" s="14"/>
      <c r="B170" s="14"/>
      <c r="C170" s="14"/>
      <c r="D170" s="18" t="s">
        <v>252</v>
      </c>
      <c r="E170" s="14"/>
      <c r="F170" s="14"/>
      <c r="G170" s="14"/>
    </row>
    <row r="171" spans="1:7" ht="22.5" x14ac:dyDescent="0.25">
      <c r="A171" s="10" t="s">
        <v>253</v>
      </c>
      <c r="B171" s="11" t="s">
        <v>16</v>
      </c>
      <c r="C171" s="11" t="s">
        <v>17</v>
      </c>
      <c r="D171" s="18" t="s">
        <v>254</v>
      </c>
      <c r="E171" s="12">
        <v>54.25</v>
      </c>
      <c r="F171" s="12">
        <v>34.21</v>
      </c>
      <c r="G171" s="13">
        <f>ROUND(E171*F171,2)</f>
        <v>1855.89</v>
      </c>
    </row>
    <row r="172" spans="1:7" ht="112.5" x14ac:dyDescent="0.25">
      <c r="A172" s="14"/>
      <c r="B172" s="14"/>
      <c r="C172" s="14"/>
      <c r="D172" s="18" t="s">
        <v>255</v>
      </c>
      <c r="E172" s="14"/>
      <c r="F172" s="14"/>
      <c r="G172" s="14"/>
    </row>
    <row r="173" spans="1:7" ht="22.5" x14ac:dyDescent="0.25">
      <c r="A173" s="10" t="s">
        <v>256</v>
      </c>
      <c r="B173" s="11" t="s">
        <v>16</v>
      </c>
      <c r="C173" s="11" t="s">
        <v>17</v>
      </c>
      <c r="D173" s="18" t="s">
        <v>257</v>
      </c>
      <c r="E173" s="12">
        <v>18.100000000000001</v>
      </c>
      <c r="F173" s="12">
        <v>34.21</v>
      </c>
      <c r="G173" s="13">
        <f>ROUND(E173*F173,2)</f>
        <v>619.20000000000005</v>
      </c>
    </row>
    <row r="174" spans="1:7" ht="112.5" x14ac:dyDescent="0.25">
      <c r="A174" s="14"/>
      <c r="B174" s="14"/>
      <c r="C174" s="14"/>
      <c r="D174" s="18" t="s">
        <v>258</v>
      </c>
      <c r="E174" s="14"/>
      <c r="F174" s="14"/>
      <c r="G174" s="14"/>
    </row>
    <row r="175" spans="1:7" x14ac:dyDescent="0.25">
      <c r="A175" s="10" t="s">
        <v>259</v>
      </c>
      <c r="B175" s="11" t="s">
        <v>16</v>
      </c>
      <c r="C175" s="11" t="s">
        <v>173</v>
      </c>
      <c r="D175" s="18" t="s">
        <v>260</v>
      </c>
      <c r="E175" s="12">
        <v>112.1</v>
      </c>
      <c r="F175" s="12">
        <v>15.07</v>
      </c>
      <c r="G175" s="13">
        <f>ROUND(E175*F175,2)</f>
        <v>1689.35</v>
      </c>
    </row>
    <row r="176" spans="1:7" ht="56.25" x14ac:dyDescent="0.25">
      <c r="A176" s="14"/>
      <c r="B176" s="14"/>
      <c r="C176" s="14"/>
      <c r="D176" s="18" t="s">
        <v>261</v>
      </c>
      <c r="E176" s="14"/>
      <c r="F176" s="14"/>
      <c r="G176" s="14"/>
    </row>
    <row r="177" spans="1:7" x14ac:dyDescent="0.25">
      <c r="A177" s="10" t="s">
        <v>262</v>
      </c>
      <c r="B177" s="11" t="s">
        <v>16</v>
      </c>
      <c r="C177" s="11" t="s">
        <v>173</v>
      </c>
      <c r="D177" s="18" t="s">
        <v>263</v>
      </c>
      <c r="E177" s="12">
        <v>22.8</v>
      </c>
      <c r="F177" s="12">
        <v>20.100000000000001</v>
      </c>
      <c r="G177" s="13">
        <f>ROUND(E177*F177,2)</f>
        <v>458.28</v>
      </c>
    </row>
    <row r="178" spans="1:7" ht="56.25" x14ac:dyDescent="0.25">
      <c r="A178" s="14"/>
      <c r="B178" s="14"/>
      <c r="C178" s="14"/>
      <c r="D178" s="18" t="s">
        <v>264</v>
      </c>
      <c r="E178" s="14"/>
      <c r="F178" s="14"/>
      <c r="G178" s="14"/>
    </row>
    <row r="179" spans="1:7" x14ac:dyDescent="0.25">
      <c r="A179" s="14"/>
      <c r="B179" s="14"/>
      <c r="C179" s="14"/>
      <c r="D179" s="22" t="s">
        <v>265</v>
      </c>
      <c r="E179" s="17">
        <v>1</v>
      </c>
      <c r="F179" s="15">
        <f>G153+G155+G157+G159+G161+G163+G165+G167+G169+G171+G173+G175+G177</f>
        <v>51054</v>
      </c>
      <c r="G179" s="15">
        <f>ROUND(E179*F179,2)</f>
        <v>51054</v>
      </c>
    </row>
    <row r="180" spans="1:7" ht="0.95" customHeight="1" x14ac:dyDescent="0.25">
      <c r="A180" s="16"/>
      <c r="B180" s="16"/>
      <c r="C180" s="16"/>
      <c r="D180" s="23"/>
      <c r="E180" s="16"/>
      <c r="F180" s="16"/>
      <c r="G180" s="16"/>
    </row>
    <row r="181" spans="1:7" x14ac:dyDescent="0.25">
      <c r="A181" s="5" t="s">
        <v>266</v>
      </c>
      <c r="B181" s="5" t="s">
        <v>10</v>
      </c>
      <c r="C181" s="5" t="s">
        <v>11</v>
      </c>
      <c r="D181" s="20" t="s">
        <v>267</v>
      </c>
      <c r="E181" s="6">
        <f>E206</f>
        <v>1</v>
      </c>
      <c r="F181" s="7">
        <f>F206</f>
        <v>51385.52</v>
      </c>
      <c r="G181" s="7">
        <f>G206</f>
        <v>51385.52</v>
      </c>
    </row>
    <row r="182" spans="1:7" x14ac:dyDescent="0.25">
      <c r="A182" s="10" t="s">
        <v>268</v>
      </c>
      <c r="B182" s="11" t="s">
        <v>16</v>
      </c>
      <c r="C182" s="11" t="s">
        <v>17</v>
      </c>
      <c r="D182" s="18" t="s">
        <v>269</v>
      </c>
      <c r="E182" s="12">
        <v>3.55</v>
      </c>
      <c r="F182" s="12">
        <v>53.49</v>
      </c>
      <c r="G182" s="13">
        <f>ROUND(E182*F182,2)</f>
        <v>189.89</v>
      </c>
    </row>
    <row r="183" spans="1:7" ht="135" x14ac:dyDescent="0.25">
      <c r="A183" s="14"/>
      <c r="B183" s="14"/>
      <c r="C183" s="14"/>
      <c r="D183" s="18" t="s">
        <v>270</v>
      </c>
      <c r="E183" s="14"/>
      <c r="F183" s="14"/>
      <c r="G183" s="14"/>
    </row>
    <row r="184" spans="1:7" ht="22.5" x14ac:dyDescent="0.25">
      <c r="A184" s="10" t="s">
        <v>271</v>
      </c>
      <c r="B184" s="11" t="s">
        <v>16</v>
      </c>
      <c r="C184" s="11" t="s">
        <v>17</v>
      </c>
      <c r="D184" s="18" t="s">
        <v>272</v>
      </c>
      <c r="E184" s="12">
        <v>160</v>
      </c>
      <c r="F184" s="12">
        <v>50.51</v>
      </c>
      <c r="G184" s="13">
        <f>ROUND(E184*F184,2)</f>
        <v>8081.6</v>
      </c>
    </row>
    <row r="185" spans="1:7" ht="123.75" x14ac:dyDescent="0.25">
      <c r="A185" s="14"/>
      <c r="B185" s="14"/>
      <c r="C185" s="14"/>
      <c r="D185" s="18" t="s">
        <v>273</v>
      </c>
      <c r="E185" s="14"/>
      <c r="F185" s="14"/>
      <c r="G185" s="14"/>
    </row>
    <row r="186" spans="1:7" x14ac:dyDescent="0.25">
      <c r="A186" s="10" t="s">
        <v>274</v>
      </c>
      <c r="B186" s="11" t="s">
        <v>16</v>
      </c>
      <c r="C186" s="11" t="s">
        <v>173</v>
      </c>
      <c r="D186" s="18" t="s">
        <v>275</v>
      </c>
      <c r="E186" s="12">
        <v>28.63</v>
      </c>
      <c r="F186" s="12">
        <v>17.350000000000001</v>
      </c>
      <c r="G186" s="13">
        <f>ROUND(E186*F186,2)</f>
        <v>496.73</v>
      </c>
    </row>
    <row r="187" spans="1:7" ht="90" x14ac:dyDescent="0.25">
      <c r="A187" s="14"/>
      <c r="B187" s="14"/>
      <c r="C187" s="14"/>
      <c r="D187" s="18" t="s">
        <v>276</v>
      </c>
      <c r="E187" s="14"/>
      <c r="F187" s="14"/>
      <c r="G187" s="14"/>
    </row>
    <row r="188" spans="1:7" ht="22.5" x14ac:dyDescent="0.25">
      <c r="A188" s="10" t="s">
        <v>277</v>
      </c>
      <c r="B188" s="11" t="s">
        <v>16</v>
      </c>
      <c r="C188" s="11" t="s">
        <v>17</v>
      </c>
      <c r="D188" s="18" t="s">
        <v>278</v>
      </c>
      <c r="E188" s="12">
        <v>93</v>
      </c>
      <c r="F188" s="12">
        <v>41.92</v>
      </c>
      <c r="G188" s="13">
        <f>ROUND(E188*F188,2)</f>
        <v>3898.56</v>
      </c>
    </row>
    <row r="189" spans="1:7" ht="202.5" x14ac:dyDescent="0.25">
      <c r="A189" s="14"/>
      <c r="B189" s="14"/>
      <c r="C189" s="14"/>
      <c r="D189" s="18" t="s">
        <v>279</v>
      </c>
      <c r="E189" s="14"/>
      <c r="F189" s="14"/>
      <c r="G189" s="14"/>
    </row>
    <row r="190" spans="1:7" x14ac:dyDescent="0.25">
      <c r="A190" s="10" t="s">
        <v>280</v>
      </c>
      <c r="B190" s="11" t="s">
        <v>16</v>
      </c>
      <c r="C190" s="11" t="s">
        <v>17</v>
      </c>
      <c r="D190" s="18" t="s">
        <v>281</v>
      </c>
      <c r="E190" s="12">
        <v>138.13</v>
      </c>
      <c r="F190" s="12">
        <v>41.92</v>
      </c>
      <c r="G190" s="13">
        <f>ROUND(E190*F190,2)</f>
        <v>5790.41</v>
      </c>
    </row>
    <row r="191" spans="1:7" ht="202.5" x14ac:dyDescent="0.25">
      <c r="A191" s="14"/>
      <c r="B191" s="14"/>
      <c r="C191" s="14"/>
      <c r="D191" s="18" t="s">
        <v>282</v>
      </c>
      <c r="E191" s="14"/>
      <c r="F191" s="14"/>
      <c r="G191" s="14"/>
    </row>
    <row r="192" spans="1:7" ht="22.5" x14ac:dyDescent="0.25">
      <c r="A192" s="10" t="s">
        <v>283</v>
      </c>
      <c r="B192" s="11" t="s">
        <v>16</v>
      </c>
      <c r="C192" s="11" t="s">
        <v>17</v>
      </c>
      <c r="D192" s="18" t="s">
        <v>284</v>
      </c>
      <c r="E192" s="12">
        <v>98</v>
      </c>
      <c r="F192" s="12">
        <v>54.38</v>
      </c>
      <c r="G192" s="13">
        <f>ROUND(E192*F192,2)</f>
        <v>5329.24</v>
      </c>
    </row>
    <row r="193" spans="1:7" ht="405" x14ac:dyDescent="0.25">
      <c r="A193" s="14"/>
      <c r="B193" s="14"/>
      <c r="C193" s="14"/>
      <c r="D193" s="18" t="s">
        <v>285</v>
      </c>
      <c r="E193" s="14"/>
      <c r="F193" s="14"/>
      <c r="G193" s="14"/>
    </row>
    <row r="194" spans="1:7" ht="22.5" x14ac:dyDescent="0.25">
      <c r="A194" s="10" t="s">
        <v>286</v>
      </c>
      <c r="B194" s="11" t="s">
        <v>16</v>
      </c>
      <c r="C194" s="11" t="s">
        <v>17</v>
      </c>
      <c r="D194" s="18" t="s">
        <v>287</v>
      </c>
      <c r="E194" s="12">
        <v>453</v>
      </c>
      <c r="F194" s="12">
        <v>53.83</v>
      </c>
      <c r="G194" s="13">
        <f>ROUND(E194*F194,2)</f>
        <v>24384.99</v>
      </c>
    </row>
    <row r="195" spans="1:7" ht="101.25" x14ac:dyDescent="0.25">
      <c r="A195" s="14"/>
      <c r="B195" s="14"/>
      <c r="C195" s="14"/>
      <c r="D195" s="18" t="s">
        <v>288</v>
      </c>
      <c r="E195" s="14"/>
      <c r="F195" s="14"/>
      <c r="G195" s="14"/>
    </row>
    <row r="196" spans="1:7" ht="22.5" x14ac:dyDescent="0.25">
      <c r="A196" s="10" t="s">
        <v>289</v>
      </c>
      <c r="B196" s="11" t="s">
        <v>16</v>
      </c>
      <c r="C196" s="11" t="s">
        <v>17</v>
      </c>
      <c r="D196" s="18" t="s">
        <v>290</v>
      </c>
      <c r="E196" s="12">
        <v>43.15</v>
      </c>
      <c r="F196" s="12">
        <v>53.83</v>
      </c>
      <c r="G196" s="13">
        <f>ROUND(E196*F196,2)</f>
        <v>2322.7600000000002</v>
      </c>
    </row>
    <row r="197" spans="1:7" ht="101.25" x14ac:dyDescent="0.25">
      <c r="A197" s="14"/>
      <c r="B197" s="14"/>
      <c r="C197" s="14"/>
      <c r="D197" s="18" t="s">
        <v>288</v>
      </c>
      <c r="E197" s="14"/>
      <c r="F197" s="14"/>
      <c r="G197" s="14"/>
    </row>
    <row r="198" spans="1:7" ht="22.5" x14ac:dyDescent="0.25">
      <c r="A198" s="10" t="s">
        <v>291</v>
      </c>
      <c r="B198" s="11" t="s">
        <v>16</v>
      </c>
      <c r="C198" s="11" t="s">
        <v>17</v>
      </c>
      <c r="D198" s="18" t="s">
        <v>292</v>
      </c>
      <c r="E198" s="12">
        <v>4.6500000000000004</v>
      </c>
      <c r="F198" s="12">
        <v>53.83</v>
      </c>
      <c r="G198" s="13">
        <f>ROUND(E198*F198,2)</f>
        <v>250.31</v>
      </c>
    </row>
    <row r="199" spans="1:7" ht="101.25" x14ac:dyDescent="0.25">
      <c r="A199" s="14"/>
      <c r="B199" s="14"/>
      <c r="C199" s="14"/>
      <c r="D199" s="18" t="s">
        <v>293</v>
      </c>
      <c r="E199" s="14"/>
      <c r="F199" s="14"/>
      <c r="G199" s="14"/>
    </row>
    <row r="200" spans="1:7" x14ac:dyDescent="0.25">
      <c r="A200" s="10" t="s">
        <v>294</v>
      </c>
      <c r="B200" s="11" t="s">
        <v>16</v>
      </c>
      <c r="C200" s="11" t="s">
        <v>173</v>
      </c>
      <c r="D200" s="18" t="s">
        <v>295</v>
      </c>
      <c r="E200" s="12">
        <v>13.3</v>
      </c>
      <c r="F200" s="12">
        <v>31.41</v>
      </c>
      <c r="G200" s="13">
        <f>ROUND(E200*F200,2)</f>
        <v>417.75</v>
      </c>
    </row>
    <row r="201" spans="1:7" ht="56.25" x14ac:dyDescent="0.25">
      <c r="A201" s="14"/>
      <c r="B201" s="14"/>
      <c r="C201" s="14"/>
      <c r="D201" s="18" t="s">
        <v>296</v>
      </c>
      <c r="E201" s="14"/>
      <c r="F201" s="14"/>
      <c r="G201" s="14"/>
    </row>
    <row r="202" spans="1:7" x14ac:dyDescent="0.25">
      <c r="A202" s="10" t="s">
        <v>297</v>
      </c>
      <c r="B202" s="11" t="s">
        <v>16</v>
      </c>
      <c r="C202" s="11" t="s">
        <v>173</v>
      </c>
      <c r="D202" s="18" t="s">
        <v>298</v>
      </c>
      <c r="E202" s="12">
        <v>17.100000000000001</v>
      </c>
      <c r="F202" s="12">
        <v>3.14</v>
      </c>
      <c r="G202" s="13">
        <f>ROUND(E202*F202,2)</f>
        <v>53.69</v>
      </c>
    </row>
    <row r="203" spans="1:7" ht="45" x14ac:dyDescent="0.25">
      <c r="A203" s="14"/>
      <c r="B203" s="14"/>
      <c r="C203" s="14"/>
      <c r="D203" s="18" t="s">
        <v>299</v>
      </c>
      <c r="E203" s="14"/>
      <c r="F203" s="14"/>
      <c r="G203" s="14"/>
    </row>
    <row r="204" spans="1:7" x14ac:dyDescent="0.25">
      <c r="A204" s="10" t="s">
        <v>300</v>
      </c>
      <c r="B204" s="11" t="s">
        <v>16</v>
      </c>
      <c r="C204" s="11" t="s">
        <v>173</v>
      </c>
      <c r="D204" s="18" t="s">
        <v>301</v>
      </c>
      <c r="E204" s="12">
        <v>2.7</v>
      </c>
      <c r="F204" s="12">
        <v>62.81</v>
      </c>
      <c r="G204" s="13">
        <f>ROUND(E204*F204,2)</f>
        <v>169.59</v>
      </c>
    </row>
    <row r="205" spans="1:7" ht="67.5" x14ac:dyDescent="0.25">
      <c r="A205" s="14"/>
      <c r="B205" s="14"/>
      <c r="C205" s="14"/>
      <c r="D205" s="18" t="s">
        <v>302</v>
      </c>
      <c r="E205" s="14"/>
      <c r="F205" s="14"/>
      <c r="G205" s="14"/>
    </row>
    <row r="206" spans="1:7" x14ac:dyDescent="0.25">
      <c r="A206" s="14"/>
      <c r="B206" s="14"/>
      <c r="C206" s="14"/>
      <c r="D206" s="22" t="s">
        <v>303</v>
      </c>
      <c r="E206" s="17">
        <v>1</v>
      </c>
      <c r="F206" s="15">
        <f>G182+G184+G186+G188+G190+G192+G194+G196+G198+G200+G202+G204</f>
        <v>51385.52</v>
      </c>
      <c r="G206" s="15">
        <f>ROUND(E206*F206,2)</f>
        <v>51385.52</v>
      </c>
    </row>
    <row r="207" spans="1:7" ht="0.95" customHeight="1" x14ac:dyDescent="0.25">
      <c r="A207" s="16"/>
      <c r="B207" s="16"/>
      <c r="C207" s="16"/>
      <c r="D207" s="23"/>
      <c r="E207" s="16"/>
      <c r="F207" s="16"/>
      <c r="G207" s="16"/>
    </row>
    <row r="208" spans="1:7" x14ac:dyDescent="0.25">
      <c r="A208" s="5" t="s">
        <v>304</v>
      </c>
      <c r="B208" s="5" t="s">
        <v>10</v>
      </c>
      <c r="C208" s="5" t="s">
        <v>11</v>
      </c>
      <c r="D208" s="20" t="s">
        <v>305</v>
      </c>
      <c r="E208" s="6">
        <f>E243</f>
        <v>1</v>
      </c>
      <c r="F208" s="7">
        <f>F243</f>
        <v>53645.96</v>
      </c>
      <c r="G208" s="7">
        <f>G243</f>
        <v>53645.96</v>
      </c>
    </row>
    <row r="209" spans="1:7" ht="22.5" x14ac:dyDescent="0.25">
      <c r="A209" s="10" t="s">
        <v>306</v>
      </c>
      <c r="B209" s="11" t="s">
        <v>16</v>
      </c>
      <c r="C209" s="11" t="s">
        <v>17</v>
      </c>
      <c r="D209" s="18" t="s">
        <v>307</v>
      </c>
      <c r="E209" s="12">
        <v>26.39</v>
      </c>
      <c r="F209" s="12">
        <v>679.89</v>
      </c>
      <c r="G209" s="13">
        <f>ROUND(E209*F209,2)</f>
        <v>17942.3</v>
      </c>
    </row>
    <row r="210" spans="1:7" ht="258.75" x14ac:dyDescent="0.25">
      <c r="A210" s="14"/>
      <c r="B210" s="14"/>
      <c r="C210" s="14"/>
      <c r="D210" s="18" t="s">
        <v>308</v>
      </c>
      <c r="E210" s="14"/>
      <c r="F210" s="14"/>
      <c r="G210" s="14"/>
    </row>
    <row r="211" spans="1:7" x14ac:dyDescent="0.25">
      <c r="A211" s="10" t="s">
        <v>309</v>
      </c>
      <c r="B211" s="11" t="s">
        <v>16</v>
      </c>
      <c r="C211" s="11" t="s">
        <v>17</v>
      </c>
      <c r="D211" s="18" t="s">
        <v>310</v>
      </c>
      <c r="E211" s="12">
        <v>26.45</v>
      </c>
      <c r="F211" s="12">
        <v>612.66999999999996</v>
      </c>
      <c r="G211" s="13">
        <f>ROUND(E211*F211,2)</f>
        <v>16205.12</v>
      </c>
    </row>
    <row r="212" spans="1:7" ht="247.5" x14ac:dyDescent="0.25">
      <c r="A212" s="14"/>
      <c r="B212" s="14"/>
      <c r="C212" s="14"/>
      <c r="D212" s="18" t="s">
        <v>311</v>
      </c>
      <c r="E212" s="14"/>
      <c r="F212" s="14"/>
      <c r="G212" s="14"/>
    </row>
    <row r="213" spans="1:7" ht="22.5" x14ac:dyDescent="0.25">
      <c r="A213" s="10" t="s">
        <v>312</v>
      </c>
      <c r="B213" s="11" t="s">
        <v>16</v>
      </c>
      <c r="C213" s="11" t="s">
        <v>17</v>
      </c>
      <c r="D213" s="18" t="s">
        <v>313</v>
      </c>
      <c r="E213" s="12">
        <v>26.39</v>
      </c>
      <c r="F213" s="12">
        <v>0.01</v>
      </c>
      <c r="G213" s="13">
        <f>ROUND(E213*F213,2)</f>
        <v>0.26</v>
      </c>
    </row>
    <row r="214" spans="1:7" ht="292.5" x14ac:dyDescent="0.25">
      <c r="A214" s="14"/>
      <c r="B214" s="14"/>
      <c r="C214" s="14"/>
      <c r="D214" s="18" t="s">
        <v>314</v>
      </c>
      <c r="E214" s="14"/>
      <c r="F214" s="14"/>
      <c r="G214" s="14"/>
    </row>
    <row r="215" spans="1:7" x14ac:dyDescent="0.25">
      <c r="A215" s="10" t="s">
        <v>315</v>
      </c>
      <c r="B215" s="11" t="s">
        <v>16</v>
      </c>
      <c r="C215" s="11" t="s">
        <v>17</v>
      </c>
      <c r="D215" s="18" t="s">
        <v>316</v>
      </c>
      <c r="E215" s="12">
        <v>26.45</v>
      </c>
      <c r="F215" s="12">
        <v>0.01</v>
      </c>
      <c r="G215" s="13">
        <f>ROUND(E215*F215,2)</f>
        <v>0.26</v>
      </c>
    </row>
    <row r="216" spans="1:7" ht="213.75" x14ac:dyDescent="0.25">
      <c r="A216" s="14"/>
      <c r="B216" s="14"/>
      <c r="C216" s="14"/>
      <c r="D216" s="18" t="s">
        <v>317</v>
      </c>
      <c r="E216" s="14"/>
      <c r="F216" s="14"/>
      <c r="G216" s="14"/>
    </row>
    <row r="217" spans="1:7" ht="22.5" x14ac:dyDescent="0.25">
      <c r="A217" s="10" t="s">
        <v>318</v>
      </c>
      <c r="B217" s="11" t="s">
        <v>16</v>
      </c>
      <c r="C217" s="11" t="s">
        <v>70</v>
      </c>
      <c r="D217" s="18" t="s">
        <v>319</v>
      </c>
      <c r="E217" s="12">
        <v>2</v>
      </c>
      <c r="F217" s="12">
        <v>640.66</v>
      </c>
      <c r="G217" s="13">
        <f>ROUND(E217*F217,2)</f>
        <v>1281.32</v>
      </c>
    </row>
    <row r="218" spans="1:7" ht="101.25" x14ac:dyDescent="0.25">
      <c r="A218" s="14"/>
      <c r="B218" s="14"/>
      <c r="C218" s="14"/>
      <c r="D218" s="18" t="s">
        <v>320</v>
      </c>
      <c r="E218" s="14"/>
      <c r="F218" s="14"/>
      <c r="G218" s="14"/>
    </row>
    <row r="219" spans="1:7" ht="22.5" x14ac:dyDescent="0.25">
      <c r="A219" s="10" t="s">
        <v>321</v>
      </c>
      <c r="B219" s="11" t="s">
        <v>16</v>
      </c>
      <c r="C219" s="11" t="s">
        <v>70</v>
      </c>
      <c r="D219" s="18" t="s">
        <v>322</v>
      </c>
      <c r="E219" s="12">
        <v>3</v>
      </c>
      <c r="F219" s="12">
        <v>527.6</v>
      </c>
      <c r="G219" s="13">
        <f>ROUND(E219*F219,2)</f>
        <v>1582.8</v>
      </c>
    </row>
    <row r="220" spans="1:7" ht="101.25" x14ac:dyDescent="0.25">
      <c r="A220" s="14"/>
      <c r="B220" s="14"/>
      <c r="C220" s="14"/>
      <c r="D220" s="18" t="s">
        <v>323</v>
      </c>
      <c r="E220" s="14"/>
      <c r="F220" s="14"/>
      <c r="G220" s="14"/>
    </row>
    <row r="221" spans="1:7" ht="22.5" x14ac:dyDescent="0.25">
      <c r="A221" s="10" t="s">
        <v>324</v>
      </c>
      <c r="B221" s="11" t="s">
        <v>16</v>
      </c>
      <c r="C221" s="11" t="s">
        <v>70</v>
      </c>
      <c r="D221" s="18" t="s">
        <v>325</v>
      </c>
      <c r="E221" s="12">
        <v>1</v>
      </c>
      <c r="F221" s="12">
        <v>1325.29</v>
      </c>
      <c r="G221" s="13">
        <f>ROUND(E221*F221,2)</f>
        <v>1325.29</v>
      </c>
    </row>
    <row r="222" spans="1:7" ht="247.5" x14ac:dyDescent="0.25">
      <c r="A222" s="14"/>
      <c r="B222" s="14"/>
      <c r="C222" s="14"/>
      <c r="D222" s="18" t="s">
        <v>326</v>
      </c>
      <c r="E222" s="14"/>
      <c r="F222" s="14"/>
      <c r="G222" s="14"/>
    </row>
    <row r="223" spans="1:7" ht="22.5" x14ac:dyDescent="0.25">
      <c r="A223" s="10" t="s">
        <v>327</v>
      </c>
      <c r="B223" s="11" t="s">
        <v>16</v>
      </c>
      <c r="C223" s="11" t="s">
        <v>70</v>
      </c>
      <c r="D223" s="18" t="s">
        <v>328</v>
      </c>
      <c r="E223" s="12">
        <v>1</v>
      </c>
      <c r="F223" s="12">
        <v>1193.3900000000001</v>
      </c>
      <c r="G223" s="13">
        <f>ROUND(E223*F223,2)</f>
        <v>1193.3900000000001</v>
      </c>
    </row>
    <row r="224" spans="1:7" ht="101.25" x14ac:dyDescent="0.25">
      <c r="A224" s="14"/>
      <c r="B224" s="14"/>
      <c r="C224" s="14"/>
      <c r="D224" s="18" t="s">
        <v>329</v>
      </c>
      <c r="E224" s="14"/>
      <c r="F224" s="14"/>
      <c r="G224" s="14"/>
    </row>
    <row r="225" spans="1:7" x14ac:dyDescent="0.25">
      <c r="A225" s="10" t="s">
        <v>330</v>
      </c>
      <c r="B225" s="11" t="s">
        <v>16</v>
      </c>
      <c r="C225" s="11" t="s">
        <v>70</v>
      </c>
      <c r="D225" s="18" t="s">
        <v>331</v>
      </c>
      <c r="E225" s="12">
        <v>1</v>
      </c>
      <c r="F225" s="12">
        <v>945.29</v>
      </c>
      <c r="G225" s="13">
        <f>ROUND(E225*F225,2)</f>
        <v>945.29</v>
      </c>
    </row>
    <row r="226" spans="1:7" ht="135" x14ac:dyDescent="0.25">
      <c r="A226" s="14"/>
      <c r="B226" s="14"/>
      <c r="C226" s="14"/>
      <c r="D226" s="18" t="s">
        <v>332</v>
      </c>
      <c r="E226" s="14"/>
      <c r="F226" s="14"/>
      <c r="G226" s="14"/>
    </row>
    <row r="227" spans="1:7" x14ac:dyDescent="0.25">
      <c r="A227" s="10" t="s">
        <v>333</v>
      </c>
      <c r="B227" s="11" t="s">
        <v>16</v>
      </c>
      <c r="C227" s="11" t="s">
        <v>70</v>
      </c>
      <c r="D227" s="18" t="s">
        <v>334</v>
      </c>
      <c r="E227" s="12">
        <v>12</v>
      </c>
      <c r="F227" s="12">
        <v>118.62</v>
      </c>
      <c r="G227" s="13">
        <f>ROUND(E227*F227,2)</f>
        <v>1423.44</v>
      </c>
    </row>
    <row r="228" spans="1:7" ht="45" x14ac:dyDescent="0.25">
      <c r="A228" s="14"/>
      <c r="B228" s="14"/>
      <c r="C228" s="14"/>
      <c r="D228" s="18" t="s">
        <v>335</v>
      </c>
      <c r="E228" s="14"/>
      <c r="F228" s="14"/>
      <c r="G228" s="14"/>
    </row>
    <row r="229" spans="1:7" x14ac:dyDescent="0.25">
      <c r="A229" s="10" t="s">
        <v>336</v>
      </c>
      <c r="B229" s="11" t="s">
        <v>16</v>
      </c>
      <c r="C229" s="11" t="s">
        <v>17</v>
      </c>
      <c r="D229" s="18" t="s">
        <v>337</v>
      </c>
      <c r="E229" s="12">
        <v>52.83</v>
      </c>
      <c r="F229" s="12">
        <v>113.06</v>
      </c>
      <c r="G229" s="13">
        <f>ROUND(E229*F229,2)</f>
        <v>5972.96</v>
      </c>
    </row>
    <row r="230" spans="1:7" ht="56.25" x14ac:dyDescent="0.25">
      <c r="A230" s="14"/>
      <c r="B230" s="14"/>
      <c r="C230" s="14"/>
      <c r="D230" s="18" t="s">
        <v>338</v>
      </c>
      <c r="E230" s="14"/>
      <c r="F230" s="14"/>
      <c r="G230" s="14"/>
    </row>
    <row r="231" spans="1:7" x14ac:dyDescent="0.25">
      <c r="A231" s="10" t="s">
        <v>339</v>
      </c>
      <c r="B231" s="11" t="s">
        <v>16</v>
      </c>
      <c r="C231" s="11" t="s">
        <v>17</v>
      </c>
      <c r="D231" s="18" t="s">
        <v>340</v>
      </c>
      <c r="E231" s="12">
        <v>49.47</v>
      </c>
      <c r="F231" s="12">
        <v>35.17</v>
      </c>
      <c r="G231" s="13">
        <f>ROUND(E231*F231,2)</f>
        <v>1739.86</v>
      </c>
    </row>
    <row r="232" spans="1:7" ht="123.75" x14ac:dyDescent="0.25">
      <c r="A232" s="14"/>
      <c r="B232" s="14"/>
      <c r="C232" s="14"/>
      <c r="D232" s="18" t="s">
        <v>341</v>
      </c>
      <c r="E232" s="14"/>
      <c r="F232" s="14"/>
      <c r="G232" s="14"/>
    </row>
    <row r="233" spans="1:7" ht="22.5" x14ac:dyDescent="0.25">
      <c r="A233" s="10" t="s">
        <v>342</v>
      </c>
      <c r="B233" s="11" t="s">
        <v>16</v>
      </c>
      <c r="C233" s="11" t="s">
        <v>17</v>
      </c>
      <c r="D233" s="18" t="s">
        <v>343</v>
      </c>
      <c r="E233" s="12">
        <v>9.66</v>
      </c>
      <c r="F233" s="12">
        <v>37.69</v>
      </c>
      <c r="G233" s="13">
        <f>ROUND(E233*F233,2)</f>
        <v>364.09</v>
      </c>
    </row>
    <row r="234" spans="1:7" ht="56.25" x14ac:dyDescent="0.25">
      <c r="A234" s="14"/>
      <c r="B234" s="14"/>
      <c r="C234" s="14"/>
      <c r="D234" s="18" t="s">
        <v>344</v>
      </c>
      <c r="E234" s="14"/>
      <c r="F234" s="14"/>
      <c r="G234" s="14"/>
    </row>
    <row r="235" spans="1:7" x14ac:dyDescent="0.25">
      <c r="A235" s="10" t="s">
        <v>345</v>
      </c>
      <c r="B235" s="11" t="s">
        <v>16</v>
      </c>
      <c r="C235" s="11" t="s">
        <v>173</v>
      </c>
      <c r="D235" s="18" t="s">
        <v>346</v>
      </c>
      <c r="E235" s="12">
        <v>2.0499999999999998</v>
      </c>
      <c r="F235" s="12">
        <v>351.74</v>
      </c>
      <c r="G235" s="13">
        <f>ROUND(E235*F235,2)</f>
        <v>721.07</v>
      </c>
    </row>
    <row r="236" spans="1:7" ht="123.75" x14ac:dyDescent="0.25">
      <c r="A236" s="14"/>
      <c r="B236" s="14"/>
      <c r="C236" s="14"/>
      <c r="D236" s="18" t="s">
        <v>347</v>
      </c>
      <c r="E236" s="14"/>
      <c r="F236" s="14"/>
      <c r="G236" s="14"/>
    </row>
    <row r="237" spans="1:7" ht="22.5" x14ac:dyDescent="0.25">
      <c r="A237" s="10" t="s">
        <v>348</v>
      </c>
      <c r="B237" s="11" t="s">
        <v>16</v>
      </c>
      <c r="C237" s="11" t="s">
        <v>17</v>
      </c>
      <c r="D237" s="18" t="s">
        <v>349</v>
      </c>
      <c r="E237" s="12">
        <v>4.13</v>
      </c>
      <c r="F237" s="12">
        <v>272.5</v>
      </c>
      <c r="G237" s="13">
        <f>ROUND(E237*F237,2)</f>
        <v>1125.43</v>
      </c>
    </row>
    <row r="238" spans="1:7" ht="213.75" x14ac:dyDescent="0.25">
      <c r="A238" s="14"/>
      <c r="B238" s="14"/>
      <c r="C238" s="14"/>
      <c r="D238" s="18" t="s">
        <v>350</v>
      </c>
      <c r="E238" s="14"/>
      <c r="F238" s="14"/>
      <c r="G238" s="14"/>
    </row>
    <row r="239" spans="1:7" x14ac:dyDescent="0.25">
      <c r="A239" s="10" t="s">
        <v>351</v>
      </c>
      <c r="B239" s="11" t="s">
        <v>16</v>
      </c>
      <c r="C239" s="11" t="s">
        <v>70</v>
      </c>
      <c r="D239" s="18" t="s">
        <v>352</v>
      </c>
      <c r="E239" s="12">
        <v>6</v>
      </c>
      <c r="F239" s="12">
        <v>203.35</v>
      </c>
      <c r="G239" s="13">
        <f>ROUND(E239*F239,2)</f>
        <v>1220.0999999999999</v>
      </c>
    </row>
    <row r="240" spans="1:7" ht="45" x14ac:dyDescent="0.25">
      <c r="A240" s="14"/>
      <c r="B240" s="14"/>
      <c r="C240" s="14"/>
      <c r="D240" s="18" t="s">
        <v>353</v>
      </c>
      <c r="E240" s="14"/>
      <c r="F240" s="14"/>
      <c r="G240" s="14"/>
    </row>
    <row r="241" spans="1:7" ht="22.5" x14ac:dyDescent="0.25">
      <c r="A241" s="10" t="s">
        <v>354</v>
      </c>
      <c r="B241" s="11" t="s">
        <v>16</v>
      </c>
      <c r="C241" s="11" t="s">
        <v>90</v>
      </c>
      <c r="D241" s="18" t="s">
        <v>355</v>
      </c>
      <c r="E241" s="12">
        <v>1</v>
      </c>
      <c r="F241" s="12">
        <v>602.98</v>
      </c>
      <c r="G241" s="13">
        <f>ROUND(E241*F241,2)</f>
        <v>602.98</v>
      </c>
    </row>
    <row r="242" spans="1:7" ht="135" x14ac:dyDescent="0.25">
      <c r="A242" s="14"/>
      <c r="B242" s="14"/>
      <c r="C242" s="14"/>
      <c r="D242" s="18" t="s">
        <v>356</v>
      </c>
      <c r="E242" s="14"/>
      <c r="F242" s="14"/>
      <c r="G242" s="14"/>
    </row>
    <row r="243" spans="1:7" x14ac:dyDescent="0.25">
      <c r="A243" s="14"/>
      <c r="B243" s="14"/>
      <c r="C243" s="14"/>
      <c r="D243" s="22" t="s">
        <v>357</v>
      </c>
      <c r="E243" s="17">
        <v>1</v>
      </c>
      <c r="F243" s="15">
        <f>G209+G211+G213+G215+G217+G219+G221+G223+G225+G227+G229+G231+G233+G235+G237+G239+G241</f>
        <v>53645.96</v>
      </c>
      <c r="G243" s="15">
        <f>ROUND(E243*F243,2)</f>
        <v>53645.96</v>
      </c>
    </row>
    <row r="244" spans="1:7" ht="0.95" customHeight="1" x14ac:dyDescent="0.25">
      <c r="A244" s="16"/>
      <c r="B244" s="16"/>
      <c r="C244" s="16"/>
      <c r="D244" s="23"/>
      <c r="E244" s="16"/>
      <c r="F244" s="16"/>
      <c r="G244" s="16"/>
    </row>
    <row r="245" spans="1:7" x14ac:dyDescent="0.25">
      <c r="A245" s="5" t="s">
        <v>358</v>
      </c>
      <c r="B245" s="5" t="s">
        <v>10</v>
      </c>
      <c r="C245" s="5" t="s">
        <v>11</v>
      </c>
      <c r="D245" s="20" t="s">
        <v>359</v>
      </c>
      <c r="E245" s="6">
        <f>E286</f>
        <v>1</v>
      </c>
      <c r="F245" s="7">
        <f>F286</f>
        <v>18306.34</v>
      </c>
      <c r="G245" s="7">
        <f>G286</f>
        <v>18306.34</v>
      </c>
    </row>
    <row r="246" spans="1:7" x14ac:dyDescent="0.25">
      <c r="A246" s="10" t="s">
        <v>360</v>
      </c>
      <c r="B246" s="11" t="s">
        <v>16</v>
      </c>
      <c r="C246" s="11" t="s">
        <v>90</v>
      </c>
      <c r="D246" s="18" t="s">
        <v>361</v>
      </c>
      <c r="E246" s="12">
        <v>1</v>
      </c>
      <c r="F246" s="12">
        <v>405.12</v>
      </c>
      <c r="G246" s="13">
        <f>ROUND(E246*F246,2)</f>
        <v>405.12</v>
      </c>
    </row>
    <row r="247" spans="1:7" ht="78.75" x14ac:dyDescent="0.25">
      <c r="A247" s="14"/>
      <c r="B247" s="14"/>
      <c r="C247" s="14"/>
      <c r="D247" s="18" t="s">
        <v>362</v>
      </c>
      <c r="E247" s="14"/>
      <c r="F247" s="14"/>
      <c r="G247" s="14"/>
    </row>
    <row r="248" spans="1:7" ht="22.5" x14ac:dyDescent="0.25">
      <c r="A248" s="10" t="s">
        <v>363</v>
      </c>
      <c r="B248" s="11" t="s">
        <v>16</v>
      </c>
      <c r="C248" s="11" t="s">
        <v>173</v>
      </c>
      <c r="D248" s="18" t="s">
        <v>364</v>
      </c>
      <c r="E248" s="12">
        <v>18.100000000000001</v>
      </c>
      <c r="F248" s="12">
        <v>119.34</v>
      </c>
      <c r="G248" s="13">
        <f>ROUND(E248*F248,2)</f>
        <v>2160.0500000000002</v>
      </c>
    </row>
    <row r="249" spans="1:7" ht="135" x14ac:dyDescent="0.25">
      <c r="A249" s="14"/>
      <c r="B249" s="14"/>
      <c r="C249" s="14"/>
      <c r="D249" s="18" t="s">
        <v>365</v>
      </c>
      <c r="E249" s="14"/>
      <c r="F249" s="14"/>
      <c r="G249" s="14"/>
    </row>
    <row r="250" spans="1:7" x14ac:dyDescent="0.25">
      <c r="A250" s="10" t="s">
        <v>366</v>
      </c>
      <c r="B250" s="11" t="s">
        <v>16</v>
      </c>
      <c r="C250" s="11" t="s">
        <v>173</v>
      </c>
      <c r="D250" s="18" t="s">
        <v>367</v>
      </c>
      <c r="E250" s="12">
        <v>129.1</v>
      </c>
      <c r="F250" s="12">
        <v>13.06</v>
      </c>
      <c r="G250" s="13">
        <f>ROUND(E250*F250,2)</f>
        <v>1686.05</v>
      </c>
    </row>
    <row r="251" spans="1:7" ht="101.25" x14ac:dyDescent="0.25">
      <c r="A251" s="14"/>
      <c r="B251" s="14"/>
      <c r="C251" s="14"/>
      <c r="D251" s="18" t="s">
        <v>368</v>
      </c>
      <c r="E251" s="14"/>
      <c r="F251" s="14"/>
      <c r="G251" s="14"/>
    </row>
    <row r="252" spans="1:7" x14ac:dyDescent="0.25">
      <c r="A252" s="10" t="s">
        <v>369</v>
      </c>
      <c r="B252" s="11" t="s">
        <v>16</v>
      </c>
      <c r="C252" s="11" t="s">
        <v>173</v>
      </c>
      <c r="D252" s="18" t="s">
        <v>370</v>
      </c>
      <c r="E252" s="12">
        <v>16.149999999999999</v>
      </c>
      <c r="F252" s="12">
        <v>22.06</v>
      </c>
      <c r="G252" s="13">
        <f>ROUND(E252*F252,2)</f>
        <v>356.27</v>
      </c>
    </row>
    <row r="253" spans="1:7" ht="101.25" x14ac:dyDescent="0.25">
      <c r="A253" s="14"/>
      <c r="B253" s="14"/>
      <c r="C253" s="14"/>
      <c r="D253" s="18" t="s">
        <v>371</v>
      </c>
      <c r="E253" s="14"/>
      <c r="F253" s="14"/>
      <c r="G253" s="14"/>
    </row>
    <row r="254" spans="1:7" ht="22.5" x14ac:dyDescent="0.25">
      <c r="A254" s="10" t="s">
        <v>372</v>
      </c>
      <c r="B254" s="11" t="s">
        <v>16</v>
      </c>
      <c r="C254" s="11" t="s">
        <v>173</v>
      </c>
      <c r="D254" s="18" t="s">
        <v>373</v>
      </c>
      <c r="E254" s="12">
        <v>7.61</v>
      </c>
      <c r="F254" s="12">
        <v>11.16</v>
      </c>
      <c r="G254" s="13">
        <f>ROUND(E254*F254,2)</f>
        <v>84.93</v>
      </c>
    </row>
    <row r="255" spans="1:7" ht="101.25" x14ac:dyDescent="0.25">
      <c r="A255" s="14"/>
      <c r="B255" s="14"/>
      <c r="C255" s="14"/>
      <c r="D255" s="18" t="s">
        <v>374</v>
      </c>
      <c r="E255" s="14"/>
      <c r="F255" s="14"/>
      <c r="G255" s="14"/>
    </row>
    <row r="256" spans="1:7" ht="22.5" x14ac:dyDescent="0.25">
      <c r="A256" s="10" t="s">
        <v>375</v>
      </c>
      <c r="B256" s="11" t="s">
        <v>16</v>
      </c>
      <c r="C256" s="11" t="s">
        <v>173</v>
      </c>
      <c r="D256" s="18" t="s">
        <v>376</v>
      </c>
      <c r="E256" s="12">
        <v>1.2</v>
      </c>
      <c r="F256" s="12">
        <v>15.78</v>
      </c>
      <c r="G256" s="13">
        <f>ROUND(E256*F256,2)</f>
        <v>18.940000000000001</v>
      </c>
    </row>
    <row r="257" spans="1:7" ht="101.25" x14ac:dyDescent="0.25">
      <c r="A257" s="14"/>
      <c r="B257" s="14"/>
      <c r="C257" s="14"/>
      <c r="D257" s="18" t="s">
        <v>377</v>
      </c>
      <c r="E257" s="14"/>
      <c r="F257" s="14"/>
      <c r="G257" s="14"/>
    </row>
    <row r="258" spans="1:7" ht="22.5" x14ac:dyDescent="0.25">
      <c r="A258" s="10" t="s">
        <v>378</v>
      </c>
      <c r="B258" s="11" t="s">
        <v>16</v>
      </c>
      <c r="C258" s="11" t="s">
        <v>173</v>
      </c>
      <c r="D258" s="18" t="s">
        <v>379</v>
      </c>
      <c r="E258" s="12">
        <v>4.7</v>
      </c>
      <c r="F258" s="12">
        <v>16.96</v>
      </c>
      <c r="G258" s="13">
        <f>ROUND(E258*F258,2)</f>
        <v>79.709999999999994</v>
      </c>
    </row>
    <row r="259" spans="1:7" ht="101.25" x14ac:dyDescent="0.25">
      <c r="A259" s="14"/>
      <c r="B259" s="14"/>
      <c r="C259" s="14"/>
      <c r="D259" s="18" t="s">
        <v>380</v>
      </c>
      <c r="E259" s="14"/>
      <c r="F259" s="14"/>
      <c r="G259" s="14"/>
    </row>
    <row r="260" spans="1:7" ht="22.5" x14ac:dyDescent="0.25">
      <c r="A260" s="10" t="s">
        <v>381</v>
      </c>
      <c r="B260" s="11" t="s">
        <v>16</v>
      </c>
      <c r="C260" s="11" t="s">
        <v>173</v>
      </c>
      <c r="D260" s="18" t="s">
        <v>382</v>
      </c>
      <c r="E260" s="12">
        <v>4.7</v>
      </c>
      <c r="F260" s="12">
        <v>18.84</v>
      </c>
      <c r="G260" s="13">
        <f>ROUND(E260*F260,2)</f>
        <v>88.55</v>
      </c>
    </row>
    <row r="261" spans="1:7" ht="101.25" x14ac:dyDescent="0.25">
      <c r="A261" s="14"/>
      <c r="B261" s="14"/>
      <c r="C261" s="14"/>
      <c r="D261" s="18" t="s">
        <v>383</v>
      </c>
      <c r="E261" s="14"/>
      <c r="F261" s="14"/>
      <c r="G261" s="14"/>
    </row>
    <row r="262" spans="1:7" x14ac:dyDescent="0.25">
      <c r="A262" s="10" t="s">
        <v>384</v>
      </c>
      <c r="B262" s="11" t="s">
        <v>16</v>
      </c>
      <c r="C262" s="11" t="s">
        <v>173</v>
      </c>
      <c r="D262" s="18" t="s">
        <v>385</v>
      </c>
      <c r="E262" s="12">
        <v>8.1999999999999993</v>
      </c>
      <c r="F262" s="12">
        <v>23.03</v>
      </c>
      <c r="G262" s="13">
        <f>ROUND(E262*F262,2)</f>
        <v>188.85</v>
      </c>
    </row>
    <row r="263" spans="1:7" ht="202.5" x14ac:dyDescent="0.25">
      <c r="A263" s="14"/>
      <c r="B263" s="14"/>
      <c r="C263" s="14"/>
      <c r="D263" s="18" t="s">
        <v>386</v>
      </c>
      <c r="E263" s="14"/>
      <c r="F263" s="14"/>
      <c r="G263" s="14"/>
    </row>
    <row r="264" spans="1:7" x14ac:dyDescent="0.25">
      <c r="A264" s="10" t="s">
        <v>387</v>
      </c>
      <c r="B264" s="11" t="s">
        <v>16</v>
      </c>
      <c r="C264" s="11" t="s">
        <v>173</v>
      </c>
      <c r="D264" s="18" t="s">
        <v>388</v>
      </c>
      <c r="E264" s="12">
        <v>22.19</v>
      </c>
      <c r="F264" s="12">
        <v>36.25</v>
      </c>
      <c r="G264" s="13">
        <f>ROUND(E264*F264,2)</f>
        <v>804.39</v>
      </c>
    </row>
    <row r="265" spans="1:7" ht="202.5" x14ac:dyDescent="0.25">
      <c r="A265" s="14"/>
      <c r="B265" s="14"/>
      <c r="C265" s="14"/>
      <c r="D265" s="18" t="s">
        <v>389</v>
      </c>
      <c r="E265" s="14"/>
      <c r="F265" s="14"/>
      <c r="G265" s="14"/>
    </row>
    <row r="266" spans="1:7" x14ac:dyDescent="0.25">
      <c r="A266" s="10" t="s">
        <v>390</v>
      </c>
      <c r="B266" s="11" t="s">
        <v>16</v>
      </c>
      <c r="C266" s="11" t="s">
        <v>173</v>
      </c>
      <c r="D266" s="18" t="s">
        <v>391</v>
      </c>
      <c r="E266" s="12">
        <v>2.5499999999999998</v>
      </c>
      <c r="F266" s="12">
        <v>47.74</v>
      </c>
      <c r="G266" s="13">
        <f>ROUND(E266*F266,2)</f>
        <v>121.74</v>
      </c>
    </row>
    <row r="267" spans="1:7" ht="202.5" x14ac:dyDescent="0.25">
      <c r="A267" s="14"/>
      <c r="B267" s="14"/>
      <c r="C267" s="14"/>
      <c r="D267" s="18" t="s">
        <v>392</v>
      </c>
      <c r="E267" s="14"/>
      <c r="F267" s="14"/>
      <c r="G267" s="14"/>
    </row>
    <row r="268" spans="1:7" x14ac:dyDescent="0.25">
      <c r="A268" s="10" t="s">
        <v>393</v>
      </c>
      <c r="B268" s="11" t="s">
        <v>16</v>
      </c>
      <c r="C268" s="11" t="s">
        <v>173</v>
      </c>
      <c r="D268" s="18" t="s">
        <v>394</v>
      </c>
      <c r="E268" s="12">
        <v>15.9</v>
      </c>
      <c r="F268" s="12">
        <v>49.27</v>
      </c>
      <c r="G268" s="13">
        <f>ROUND(E268*F268,2)</f>
        <v>783.39</v>
      </c>
    </row>
    <row r="269" spans="1:7" ht="202.5" x14ac:dyDescent="0.25">
      <c r="A269" s="14"/>
      <c r="B269" s="14"/>
      <c r="C269" s="14"/>
      <c r="D269" s="18" t="s">
        <v>395</v>
      </c>
      <c r="E269" s="14"/>
      <c r="F269" s="14"/>
      <c r="G269" s="14"/>
    </row>
    <row r="270" spans="1:7" x14ac:dyDescent="0.25">
      <c r="A270" s="10" t="s">
        <v>396</v>
      </c>
      <c r="B270" s="11" t="s">
        <v>16</v>
      </c>
      <c r="C270" s="11" t="s">
        <v>173</v>
      </c>
      <c r="D270" s="18" t="s">
        <v>397</v>
      </c>
      <c r="E270" s="12">
        <v>19.100000000000001</v>
      </c>
      <c r="F270" s="12">
        <v>56.53</v>
      </c>
      <c r="G270" s="13">
        <f>ROUND(E270*F270,2)</f>
        <v>1079.72</v>
      </c>
    </row>
    <row r="271" spans="1:7" ht="202.5" x14ac:dyDescent="0.25">
      <c r="A271" s="14"/>
      <c r="B271" s="14"/>
      <c r="C271" s="14"/>
      <c r="D271" s="18" t="s">
        <v>398</v>
      </c>
      <c r="E271" s="14"/>
      <c r="F271" s="14"/>
      <c r="G271" s="14"/>
    </row>
    <row r="272" spans="1:7" x14ac:dyDescent="0.25">
      <c r="A272" s="10" t="s">
        <v>399</v>
      </c>
      <c r="B272" s="11" t="s">
        <v>16</v>
      </c>
      <c r="C272" s="11" t="s">
        <v>90</v>
      </c>
      <c r="D272" s="18" t="s">
        <v>400</v>
      </c>
      <c r="E272" s="12">
        <v>2</v>
      </c>
      <c r="F272" s="12">
        <v>32.1</v>
      </c>
      <c r="G272" s="13">
        <f>ROUND(E272*F272,2)</f>
        <v>64.2</v>
      </c>
    </row>
    <row r="273" spans="1:7" ht="101.25" x14ac:dyDescent="0.25">
      <c r="A273" s="14"/>
      <c r="B273" s="14"/>
      <c r="C273" s="14"/>
      <c r="D273" s="18" t="s">
        <v>401</v>
      </c>
      <c r="E273" s="14"/>
      <c r="F273" s="14"/>
      <c r="G273" s="14"/>
    </row>
    <row r="274" spans="1:7" x14ac:dyDescent="0.25">
      <c r="A274" s="10" t="s">
        <v>402</v>
      </c>
      <c r="B274" s="11" t="s">
        <v>16</v>
      </c>
      <c r="C274" s="11" t="s">
        <v>90</v>
      </c>
      <c r="D274" s="18" t="s">
        <v>403</v>
      </c>
      <c r="E274" s="12">
        <v>2</v>
      </c>
      <c r="F274" s="12">
        <v>50.66</v>
      </c>
      <c r="G274" s="13">
        <f>ROUND(E274*F274,2)</f>
        <v>101.32</v>
      </c>
    </row>
    <row r="275" spans="1:7" ht="101.25" x14ac:dyDescent="0.25">
      <c r="A275" s="14"/>
      <c r="B275" s="14"/>
      <c r="C275" s="14"/>
      <c r="D275" s="18" t="s">
        <v>404</v>
      </c>
      <c r="E275" s="14"/>
      <c r="F275" s="14"/>
      <c r="G275" s="14"/>
    </row>
    <row r="276" spans="1:7" x14ac:dyDescent="0.25">
      <c r="A276" s="10" t="s">
        <v>405</v>
      </c>
      <c r="B276" s="11" t="s">
        <v>16</v>
      </c>
      <c r="C276" s="11" t="s">
        <v>90</v>
      </c>
      <c r="D276" s="18" t="s">
        <v>406</v>
      </c>
      <c r="E276" s="12">
        <v>9</v>
      </c>
      <c r="F276" s="12">
        <v>207.27</v>
      </c>
      <c r="G276" s="13">
        <f>ROUND(E276*F276,2)</f>
        <v>1865.43</v>
      </c>
    </row>
    <row r="277" spans="1:7" ht="123.75" x14ac:dyDescent="0.25">
      <c r="A277" s="14"/>
      <c r="B277" s="14"/>
      <c r="C277" s="14"/>
      <c r="D277" s="18" t="s">
        <v>407</v>
      </c>
      <c r="E277" s="14"/>
      <c r="F277" s="14"/>
      <c r="G277" s="14"/>
    </row>
    <row r="278" spans="1:7" x14ac:dyDescent="0.25">
      <c r="A278" s="10" t="s">
        <v>408</v>
      </c>
      <c r="B278" s="11" t="s">
        <v>16</v>
      </c>
      <c r="C278" s="11" t="s">
        <v>90</v>
      </c>
      <c r="D278" s="18" t="s">
        <v>409</v>
      </c>
      <c r="E278" s="12">
        <v>9</v>
      </c>
      <c r="F278" s="12">
        <v>565.29</v>
      </c>
      <c r="G278" s="13">
        <f>ROUND(E278*F278,2)</f>
        <v>5087.6099999999997</v>
      </c>
    </row>
    <row r="279" spans="1:7" ht="78.75" x14ac:dyDescent="0.25">
      <c r="A279" s="14"/>
      <c r="B279" s="14"/>
      <c r="C279" s="14"/>
      <c r="D279" s="18" t="s">
        <v>410</v>
      </c>
      <c r="E279" s="14"/>
      <c r="F279" s="14"/>
      <c r="G279" s="14"/>
    </row>
    <row r="280" spans="1:7" ht="22.5" x14ac:dyDescent="0.25">
      <c r="A280" s="10" t="s">
        <v>411</v>
      </c>
      <c r="B280" s="11" t="s">
        <v>16</v>
      </c>
      <c r="C280" s="11" t="s">
        <v>90</v>
      </c>
      <c r="D280" s="18" t="s">
        <v>412</v>
      </c>
      <c r="E280" s="12">
        <v>1</v>
      </c>
      <c r="F280" s="12">
        <v>3253.43</v>
      </c>
      <c r="G280" s="13">
        <f>ROUND(E280*F280,2)</f>
        <v>3253.43</v>
      </c>
    </row>
    <row r="281" spans="1:7" ht="135" x14ac:dyDescent="0.25">
      <c r="A281" s="14"/>
      <c r="B281" s="14"/>
      <c r="C281" s="14"/>
      <c r="D281" s="18" t="s">
        <v>413</v>
      </c>
      <c r="E281" s="14"/>
      <c r="F281" s="14"/>
      <c r="G281" s="14"/>
    </row>
    <row r="282" spans="1:7" x14ac:dyDescent="0.25">
      <c r="A282" s="10" t="s">
        <v>414</v>
      </c>
      <c r="B282" s="11" t="s">
        <v>16</v>
      </c>
      <c r="C282" s="11" t="s">
        <v>90</v>
      </c>
      <c r="D282" s="18" t="s">
        <v>415</v>
      </c>
      <c r="E282" s="12">
        <v>1</v>
      </c>
      <c r="F282" s="12">
        <v>21.36</v>
      </c>
      <c r="G282" s="13">
        <f>ROUND(E282*F282,2)</f>
        <v>21.36</v>
      </c>
    </row>
    <row r="283" spans="1:7" ht="101.25" x14ac:dyDescent="0.25">
      <c r="A283" s="14"/>
      <c r="B283" s="14"/>
      <c r="C283" s="14"/>
      <c r="D283" s="18" t="s">
        <v>416</v>
      </c>
      <c r="E283" s="14"/>
      <c r="F283" s="14"/>
      <c r="G283" s="14"/>
    </row>
    <row r="284" spans="1:7" x14ac:dyDescent="0.25">
      <c r="A284" s="10" t="s">
        <v>417</v>
      </c>
      <c r="B284" s="11" t="s">
        <v>16</v>
      </c>
      <c r="C284" s="11" t="s">
        <v>90</v>
      </c>
      <c r="D284" s="18" t="s">
        <v>418</v>
      </c>
      <c r="E284" s="12">
        <v>2</v>
      </c>
      <c r="F284" s="12">
        <v>27.64</v>
      </c>
      <c r="G284" s="13">
        <f>ROUND(E284*F284,2)</f>
        <v>55.28</v>
      </c>
    </row>
    <row r="285" spans="1:7" ht="101.25" x14ac:dyDescent="0.25">
      <c r="A285" s="14"/>
      <c r="B285" s="14"/>
      <c r="C285" s="14"/>
      <c r="D285" s="18" t="s">
        <v>419</v>
      </c>
      <c r="E285" s="14"/>
      <c r="F285" s="14"/>
      <c r="G285" s="14"/>
    </row>
    <row r="286" spans="1:7" x14ac:dyDescent="0.25">
      <c r="A286" s="14"/>
      <c r="B286" s="14"/>
      <c r="C286" s="14"/>
      <c r="D286" s="22" t="s">
        <v>420</v>
      </c>
      <c r="E286" s="17">
        <v>1</v>
      </c>
      <c r="F286" s="15">
        <f>G246+G248+G250+G252+G254+G256+G258+G260+G262+G264+G266+G268+G270+G272+G274+G276+G278+G280+G282+G284</f>
        <v>18306.34</v>
      </c>
      <c r="G286" s="15">
        <f>ROUND(E286*F286,2)</f>
        <v>18306.34</v>
      </c>
    </row>
    <row r="287" spans="1:7" ht="0.95" customHeight="1" x14ac:dyDescent="0.25">
      <c r="A287" s="16"/>
      <c r="B287" s="16"/>
      <c r="C287" s="16"/>
      <c r="D287" s="23"/>
      <c r="E287" s="16"/>
      <c r="F287" s="16"/>
      <c r="G287" s="16"/>
    </row>
    <row r="288" spans="1:7" x14ac:dyDescent="0.25">
      <c r="A288" s="5" t="s">
        <v>421</v>
      </c>
      <c r="B288" s="5" t="s">
        <v>10</v>
      </c>
      <c r="C288" s="5" t="s">
        <v>11</v>
      </c>
      <c r="D288" s="20" t="s">
        <v>422</v>
      </c>
      <c r="E288" s="6">
        <f>E441</f>
        <v>1</v>
      </c>
      <c r="F288" s="7">
        <f>F441</f>
        <v>89345.4</v>
      </c>
      <c r="G288" s="7">
        <f>G441</f>
        <v>89345.4</v>
      </c>
    </row>
    <row r="289" spans="1:7" x14ac:dyDescent="0.25">
      <c r="A289" s="8" t="s">
        <v>423</v>
      </c>
      <c r="B289" s="8" t="s">
        <v>10</v>
      </c>
      <c r="C289" s="8" t="s">
        <v>11</v>
      </c>
      <c r="D289" s="21" t="s">
        <v>424</v>
      </c>
      <c r="E289" s="9">
        <f>E330</f>
        <v>1</v>
      </c>
      <c r="F289" s="9">
        <f>F330</f>
        <v>22801.27</v>
      </c>
      <c r="G289" s="9">
        <f>G330</f>
        <v>22801.27</v>
      </c>
    </row>
    <row r="290" spans="1:7" x14ac:dyDescent="0.25">
      <c r="A290" s="10" t="s">
        <v>425</v>
      </c>
      <c r="B290" s="11" t="s">
        <v>16</v>
      </c>
      <c r="C290" s="11" t="s">
        <v>90</v>
      </c>
      <c r="D290" s="18" t="s">
        <v>426</v>
      </c>
      <c r="E290" s="12">
        <v>1</v>
      </c>
      <c r="F290" s="12">
        <v>350.03</v>
      </c>
      <c r="G290" s="13">
        <f>ROUND(E290*F290,2)</f>
        <v>350.03</v>
      </c>
    </row>
    <row r="291" spans="1:7" ht="101.25" x14ac:dyDescent="0.25">
      <c r="A291" s="14"/>
      <c r="B291" s="14"/>
      <c r="C291" s="14"/>
      <c r="D291" s="18" t="s">
        <v>427</v>
      </c>
      <c r="E291" s="14"/>
      <c r="F291" s="14"/>
      <c r="G291" s="14"/>
    </row>
    <row r="292" spans="1:7" x14ac:dyDescent="0.25">
      <c r="A292" s="10" t="s">
        <v>428</v>
      </c>
      <c r="B292" s="11" t="s">
        <v>16</v>
      </c>
      <c r="C292" s="11" t="s">
        <v>90</v>
      </c>
      <c r="D292" s="18" t="s">
        <v>429</v>
      </c>
      <c r="E292" s="12">
        <v>1</v>
      </c>
      <c r="F292" s="12">
        <v>602.83000000000004</v>
      </c>
      <c r="G292" s="13">
        <f>ROUND(E292*F292,2)</f>
        <v>602.83000000000004</v>
      </c>
    </row>
    <row r="293" spans="1:7" x14ac:dyDescent="0.25">
      <c r="A293" s="14"/>
      <c r="B293" s="14"/>
      <c r="C293" s="14"/>
      <c r="D293" s="18" t="s">
        <v>430</v>
      </c>
      <c r="E293" s="14"/>
      <c r="F293" s="14"/>
      <c r="G293" s="14"/>
    </row>
    <row r="294" spans="1:7" x14ac:dyDescent="0.25">
      <c r="A294" s="10" t="s">
        <v>431</v>
      </c>
      <c r="B294" s="11" t="s">
        <v>16</v>
      </c>
      <c r="C294" s="11" t="s">
        <v>77</v>
      </c>
      <c r="D294" s="18" t="s">
        <v>432</v>
      </c>
      <c r="E294" s="12">
        <v>1</v>
      </c>
      <c r="F294" s="12">
        <v>1052.52</v>
      </c>
      <c r="G294" s="13">
        <f>ROUND(E294*F294,2)</f>
        <v>1052.52</v>
      </c>
    </row>
    <row r="295" spans="1:7" ht="135" x14ac:dyDescent="0.25">
      <c r="A295" s="14"/>
      <c r="B295" s="14"/>
      <c r="C295" s="14"/>
      <c r="D295" s="18" t="s">
        <v>433</v>
      </c>
      <c r="E295" s="14"/>
      <c r="F295" s="14"/>
      <c r="G295" s="14"/>
    </row>
    <row r="296" spans="1:7" x14ac:dyDescent="0.25">
      <c r="A296" s="10" t="s">
        <v>434</v>
      </c>
      <c r="B296" s="11" t="s">
        <v>16</v>
      </c>
      <c r="C296" s="11" t="s">
        <v>90</v>
      </c>
      <c r="D296" s="18" t="s">
        <v>435</v>
      </c>
      <c r="E296" s="12">
        <v>1</v>
      </c>
      <c r="F296" s="12">
        <v>2684.33</v>
      </c>
      <c r="G296" s="13">
        <f>ROUND(E296*F296,2)</f>
        <v>2684.33</v>
      </c>
    </row>
    <row r="297" spans="1:7" ht="225" x14ac:dyDescent="0.25">
      <c r="A297" s="14"/>
      <c r="B297" s="14"/>
      <c r="C297" s="14"/>
      <c r="D297" s="18" t="s">
        <v>436</v>
      </c>
      <c r="E297" s="14"/>
      <c r="F297" s="14"/>
      <c r="G297" s="14"/>
    </row>
    <row r="298" spans="1:7" x14ac:dyDescent="0.25">
      <c r="A298" s="10" t="s">
        <v>437</v>
      </c>
      <c r="B298" s="11" t="s">
        <v>16</v>
      </c>
      <c r="C298" s="11" t="s">
        <v>90</v>
      </c>
      <c r="D298" s="18" t="s">
        <v>438</v>
      </c>
      <c r="E298" s="12">
        <v>1</v>
      </c>
      <c r="F298" s="12">
        <v>864.54</v>
      </c>
      <c r="G298" s="13">
        <f>ROUND(E298*F298,2)</f>
        <v>864.54</v>
      </c>
    </row>
    <row r="299" spans="1:7" ht="101.25" x14ac:dyDescent="0.25">
      <c r="A299" s="14"/>
      <c r="B299" s="14"/>
      <c r="C299" s="14"/>
      <c r="D299" s="18" t="s">
        <v>439</v>
      </c>
      <c r="E299" s="14"/>
      <c r="F299" s="14"/>
      <c r="G299" s="14"/>
    </row>
    <row r="300" spans="1:7" ht="22.5" x14ac:dyDescent="0.25">
      <c r="A300" s="10" t="s">
        <v>440</v>
      </c>
      <c r="B300" s="11" t="s">
        <v>16</v>
      </c>
      <c r="C300" s="11" t="s">
        <v>90</v>
      </c>
      <c r="D300" s="18" t="s">
        <v>441</v>
      </c>
      <c r="E300" s="12">
        <v>1</v>
      </c>
      <c r="F300" s="12">
        <v>2365.12</v>
      </c>
      <c r="G300" s="13">
        <f>ROUND(E300*F300,2)</f>
        <v>2365.12</v>
      </c>
    </row>
    <row r="301" spans="1:7" ht="112.5" x14ac:dyDescent="0.25">
      <c r="A301" s="14"/>
      <c r="B301" s="14"/>
      <c r="C301" s="14"/>
      <c r="D301" s="18" t="s">
        <v>442</v>
      </c>
      <c r="E301" s="14"/>
      <c r="F301" s="14"/>
      <c r="G301" s="14"/>
    </row>
    <row r="302" spans="1:7" x14ac:dyDescent="0.25">
      <c r="A302" s="10" t="s">
        <v>443</v>
      </c>
      <c r="B302" s="11" t="s">
        <v>16</v>
      </c>
      <c r="C302" s="11" t="s">
        <v>90</v>
      </c>
      <c r="D302" s="18" t="s">
        <v>444</v>
      </c>
      <c r="E302" s="12">
        <v>2</v>
      </c>
      <c r="F302" s="12">
        <v>526.34</v>
      </c>
      <c r="G302" s="13">
        <f>ROUND(E302*F302,2)</f>
        <v>1052.68</v>
      </c>
    </row>
    <row r="303" spans="1:7" ht="78.75" x14ac:dyDescent="0.25">
      <c r="A303" s="14"/>
      <c r="B303" s="14"/>
      <c r="C303" s="14"/>
      <c r="D303" s="18" t="s">
        <v>445</v>
      </c>
      <c r="E303" s="14"/>
      <c r="F303" s="14"/>
      <c r="G303" s="14"/>
    </row>
    <row r="304" spans="1:7" ht="22.5" x14ac:dyDescent="0.25">
      <c r="A304" s="10" t="s">
        <v>446</v>
      </c>
      <c r="B304" s="11" t="s">
        <v>16</v>
      </c>
      <c r="C304" s="11" t="s">
        <v>173</v>
      </c>
      <c r="D304" s="18" t="s">
        <v>447</v>
      </c>
      <c r="E304" s="12">
        <v>24</v>
      </c>
      <c r="F304" s="12">
        <v>86.67</v>
      </c>
      <c r="G304" s="13">
        <f>ROUND(E304*F304,2)</f>
        <v>2080.08</v>
      </c>
    </row>
    <row r="305" spans="1:7" ht="112.5" x14ac:dyDescent="0.25">
      <c r="A305" s="14"/>
      <c r="B305" s="14"/>
      <c r="C305" s="14"/>
      <c r="D305" s="18" t="s">
        <v>448</v>
      </c>
      <c r="E305" s="14"/>
      <c r="F305" s="14"/>
      <c r="G305" s="14"/>
    </row>
    <row r="306" spans="1:7" ht="22.5" x14ac:dyDescent="0.25">
      <c r="A306" s="10" t="s">
        <v>449</v>
      </c>
      <c r="B306" s="11" t="s">
        <v>16</v>
      </c>
      <c r="C306" s="11" t="s">
        <v>90</v>
      </c>
      <c r="D306" s="18" t="s">
        <v>450</v>
      </c>
      <c r="E306" s="12">
        <v>2</v>
      </c>
      <c r="F306" s="12">
        <v>1048.1400000000001</v>
      </c>
      <c r="G306" s="13">
        <f>ROUND(E306*F306,2)</f>
        <v>2096.2800000000002</v>
      </c>
    </row>
    <row r="307" spans="1:7" ht="78.75" x14ac:dyDescent="0.25">
      <c r="A307" s="14"/>
      <c r="B307" s="14"/>
      <c r="C307" s="14"/>
      <c r="D307" s="18" t="s">
        <v>451</v>
      </c>
      <c r="E307" s="14"/>
      <c r="F307" s="14"/>
      <c r="G307" s="14"/>
    </row>
    <row r="308" spans="1:7" x14ac:dyDescent="0.25">
      <c r="A308" s="10" t="s">
        <v>452</v>
      </c>
      <c r="B308" s="11" t="s">
        <v>16</v>
      </c>
      <c r="C308" s="11" t="s">
        <v>173</v>
      </c>
      <c r="D308" s="18" t="s">
        <v>453</v>
      </c>
      <c r="E308" s="12">
        <v>1</v>
      </c>
      <c r="F308" s="12">
        <v>48.78</v>
      </c>
      <c r="G308" s="13">
        <f>ROUND(E308*F308,2)</f>
        <v>48.78</v>
      </c>
    </row>
    <row r="309" spans="1:7" ht="112.5" x14ac:dyDescent="0.25">
      <c r="A309" s="14"/>
      <c r="B309" s="14"/>
      <c r="C309" s="14"/>
      <c r="D309" s="18" t="s">
        <v>454</v>
      </c>
      <c r="E309" s="14"/>
      <c r="F309" s="14"/>
      <c r="G309" s="14"/>
    </row>
    <row r="310" spans="1:7" x14ac:dyDescent="0.25">
      <c r="A310" s="10" t="s">
        <v>455</v>
      </c>
      <c r="B310" s="11" t="s">
        <v>16</v>
      </c>
      <c r="C310" s="11" t="s">
        <v>173</v>
      </c>
      <c r="D310" s="18" t="s">
        <v>456</v>
      </c>
      <c r="E310" s="12">
        <v>89.9</v>
      </c>
      <c r="F310" s="12">
        <v>28.85</v>
      </c>
      <c r="G310" s="13">
        <f>ROUND(E310*F310,2)</f>
        <v>2593.62</v>
      </c>
    </row>
    <row r="311" spans="1:7" ht="112.5" x14ac:dyDescent="0.25">
      <c r="A311" s="14"/>
      <c r="B311" s="14"/>
      <c r="C311" s="14"/>
      <c r="D311" s="18" t="s">
        <v>457</v>
      </c>
      <c r="E311" s="14"/>
      <c r="F311" s="14"/>
      <c r="G311" s="14"/>
    </row>
    <row r="312" spans="1:7" x14ac:dyDescent="0.25">
      <c r="A312" s="10" t="s">
        <v>458</v>
      </c>
      <c r="B312" s="11" t="s">
        <v>16</v>
      </c>
      <c r="C312" s="11" t="s">
        <v>173</v>
      </c>
      <c r="D312" s="18" t="s">
        <v>459</v>
      </c>
      <c r="E312" s="12">
        <v>34.700000000000003</v>
      </c>
      <c r="F312" s="12">
        <v>26.61</v>
      </c>
      <c r="G312" s="13">
        <f>ROUND(E312*F312,2)</f>
        <v>923.37</v>
      </c>
    </row>
    <row r="313" spans="1:7" ht="112.5" x14ac:dyDescent="0.25">
      <c r="A313" s="14"/>
      <c r="B313" s="14"/>
      <c r="C313" s="14"/>
      <c r="D313" s="18" t="s">
        <v>460</v>
      </c>
      <c r="E313" s="14"/>
      <c r="F313" s="14"/>
      <c r="G313" s="14"/>
    </row>
    <row r="314" spans="1:7" x14ac:dyDescent="0.25">
      <c r="A314" s="10" t="s">
        <v>461</v>
      </c>
      <c r="B314" s="11" t="s">
        <v>16</v>
      </c>
      <c r="C314" s="11" t="s">
        <v>173</v>
      </c>
      <c r="D314" s="18" t="s">
        <v>462</v>
      </c>
      <c r="E314" s="12">
        <v>85.35</v>
      </c>
      <c r="F314" s="12">
        <v>20.69</v>
      </c>
      <c r="G314" s="13">
        <f>ROUND(E314*F314,2)</f>
        <v>1765.89</v>
      </c>
    </row>
    <row r="315" spans="1:7" ht="112.5" x14ac:dyDescent="0.25">
      <c r="A315" s="14"/>
      <c r="B315" s="14"/>
      <c r="C315" s="14"/>
      <c r="D315" s="18" t="s">
        <v>463</v>
      </c>
      <c r="E315" s="14"/>
      <c r="F315" s="14"/>
      <c r="G315" s="14"/>
    </row>
    <row r="316" spans="1:7" x14ac:dyDescent="0.25">
      <c r="A316" s="10" t="s">
        <v>464</v>
      </c>
      <c r="B316" s="11" t="s">
        <v>16</v>
      </c>
      <c r="C316" s="11" t="s">
        <v>173</v>
      </c>
      <c r="D316" s="18" t="s">
        <v>465</v>
      </c>
      <c r="E316" s="12">
        <v>59</v>
      </c>
      <c r="F316" s="12">
        <v>18</v>
      </c>
      <c r="G316" s="13">
        <f>ROUND(E316*F316,2)</f>
        <v>1062</v>
      </c>
    </row>
    <row r="317" spans="1:7" ht="112.5" x14ac:dyDescent="0.25">
      <c r="A317" s="14"/>
      <c r="B317" s="14"/>
      <c r="C317" s="14"/>
      <c r="D317" s="18" t="s">
        <v>466</v>
      </c>
      <c r="E317" s="14"/>
      <c r="F317" s="14"/>
      <c r="G317" s="14"/>
    </row>
    <row r="318" spans="1:7" ht="22.5" x14ac:dyDescent="0.25">
      <c r="A318" s="10" t="s">
        <v>467</v>
      </c>
      <c r="B318" s="11" t="s">
        <v>16</v>
      </c>
      <c r="C318" s="11" t="s">
        <v>173</v>
      </c>
      <c r="D318" s="18" t="s">
        <v>468</v>
      </c>
      <c r="E318" s="12">
        <v>1</v>
      </c>
      <c r="F318" s="12">
        <v>17.22</v>
      </c>
      <c r="G318" s="13">
        <f>ROUND(E318*F318,2)</f>
        <v>17.22</v>
      </c>
    </row>
    <row r="319" spans="1:7" ht="112.5" x14ac:dyDescent="0.25">
      <c r="A319" s="14"/>
      <c r="B319" s="14"/>
      <c r="C319" s="14"/>
      <c r="D319" s="18" t="s">
        <v>469</v>
      </c>
      <c r="E319" s="14"/>
      <c r="F319" s="14"/>
      <c r="G319" s="14"/>
    </row>
    <row r="320" spans="1:7" ht="22.5" x14ac:dyDescent="0.25">
      <c r="A320" s="10" t="s">
        <v>470</v>
      </c>
      <c r="B320" s="11" t="s">
        <v>16</v>
      </c>
      <c r="C320" s="11" t="s">
        <v>173</v>
      </c>
      <c r="D320" s="18" t="s">
        <v>471</v>
      </c>
      <c r="E320" s="12">
        <v>89.9</v>
      </c>
      <c r="F320" s="12">
        <v>15.2</v>
      </c>
      <c r="G320" s="13">
        <f>ROUND(E320*F320,2)</f>
        <v>1366.48</v>
      </c>
    </row>
    <row r="321" spans="1:7" ht="112.5" x14ac:dyDescent="0.25">
      <c r="A321" s="14"/>
      <c r="B321" s="14"/>
      <c r="C321" s="14"/>
      <c r="D321" s="18" t="s">
        <v>472</v>
      </c>
      <c r="E321" s="14"/>
      <c r="F321" s="14"/>
      <c r="G321" s="14"/>
    </row>
    <row r="322" spans="1:7" ht="22.5" x14ac:dyDescent="0.25">
      <c r="A322" s="10" t="s">
        <v>473</v>
      </c>
      <c r="B322" s="11" t="s">
        <v>16</v>
      </c>
      <c r="C322" s="11" t="s">
        <v>173</v>
      </c>
      <c r="D322" s="18" t="s">
        <v>474</v>
      </c>
      <c r="E322" s="12">
        <v>34.700000000000003</v>
      </c>
      <c r="F322" s="12">
        <v>11.63</v>
      </c>
      <c r="G322" s="13">
        <f>ROUND(E322*F322,2)</f>
        <v>403.56</v>
      </c>
    </row>
    <row r="323" spans="1:7" ht="112.5" x14ac:dyDescent="0.25">
      <c r="A323" s="14"/>
      <c r="B323" s="14"/>
      <c r="C323" s="14"/>
      <c r="D323" s="18" t="s">
        <v>475</v>
      </c>
      <c r="E323" s="14"/>
      <c r="F323" s="14"/>
      <c r="G323" s="14"/>
    </row>
    <row r="324" spans="1:7" ht="22.5" x14ac:dyDescent="0.25">
      <c r="A324" s="10" t="s">
        <v>476</v>
      </c>
      <c r="B324" s="11" t="s">
        <v>16</v>
      </c>
      <c r="C324" s="11" t="s">
        <v>173</v>
      </c>
      <c r="D324" s="18" t="s">
        <v>477</v>
      </c>
      <c r="E324" s="12">
        <v>85.35</v>
      </c>
      <c r="F324" s="12">
        <v>10.210000000000001</v>
      </c>
      <c r="G324" s="13">
        <f>ROUND(E324*F324,2)</f>
        <v>871.42</v>
      </c>
    </row>
    <row r="325" spans="1:7" ht="112.5" x14ac:dyDescent="0.25">
      <c r="A325" s="14"/>
      <c r="B325" s="14"/>
      <c r="C325" s="14"/>
      <c r="D325" s="18" t="s">
        <v>478</v>
      </c>
      <c r="E325" s="14"/>
      <c r="F325" s="14"/>
      <c r="G325" s="14"/>
    </row>
    <row r="326" spans="1:7" ht="22.5" x14ac:dyDescent="0.25">
      <c r="A326" s="10" t="s">
        <v>479</v>
      </c>
      <c r="B326" s="11" t="s">
        <v>16</v>
      </c>
      <c r="C326" s="11" t="s">
        <v>173</v>
      </c>
      <c r="D326" s="18" t="s">
        <v>480</v>
      </c>
      <c r="E326" s="12">
        <v>59</v>
      </c>
      <c r="F326" s="12">
        <v>9.27</v>
      </c>
      <c r="G326" s="13">
        <f>ROUND(E326*F326,2)</f>
        <v>546.92999999999995</v>
      </c>
    </row>
    <row r="327" spans="1:7" ht="112.5" x14ac:dyDescent="0.25">
      <c r="A327" s="14"/>
      <c r="B327" s="14"/>
      <c r="C327" s="14"/>
      <c r="D327" s="18" t="s">
        <v>481</v>
      </c>
      <c r="E327" s="14"/>
      <c r="F327" s="14"/>
      <c r="G327" s="14"/>
    </row>
    <row r="328" spans="1:7" x14ac:dyDescent="0.25">
      <c r="A328" s="10" t="s">
        <v>482</v>
      </c>
      <c r="B328" s="11" t="s">
        <v>16</v>
      </c>
      <c r="C328" s="11" t="s">
        <v>90</v>
      </c>
      <c r="D328" s="18" t="s">
        <v>483</v>
      </c>
      <c r="E328" s="12">
        <v>1</v>
      </c>
      <c r="F328" s="12">
        <v>53.59</v>
      </c>
      <c r="G328" s="13">
        <f>ROUND(E328*F328,2)</f>
        <v>53.59</v>
      </c>
    </row>
    <row r="329" spans="1:7" ht="33.75" x14ac:dyDescent="0.25">
      <c r="A329" s="14"/>
      <c r="B329" s="14"/>
      <c r="C329" s="14"/>
      <c r="D329" s="18" t="s">
        <v>484</v>
      </c>
      <c r="E329" s="14"/>
      <c r="F329" s="14"/>
      <c r="G329" s="14"/>
    </row>
    <row r="330" spans="1:7" x14ac:dyDescent="0.25">
      <c r="A330" s="14"/>
      <c r="B330" s="14"/>
      <c r="C330" s="14"/>
      <c r="D330" s="22" t="s">
        <v>485</v>
      </c>
      <c r="E330" s="12">
        <v>1</v>
      </c>
      <c r="F330" s="15">
        <f>G290+G292+G294+G296+G298+G300+G302+G304+G306+G308+G310+G312+G314+G316+G318+G320+G322+G324+G326+G328</f>
        <v>22801.27</v>
      </c>
      <c r="G330" s="15">
        <f>ROUND(E330*F330,2)</f>
        <v>22801.27</v>
      </c>
    </row>
    <row r="331" spans="1:7" ht="0.95" customHeight="1" x14ac:dyDescent="0.25">
      <c r="A331" s="16"/>
      <c r="B331" s="16"/>
      <c r="C331" s="16"/>
      <c r="D331" s="23"/>
      <c r="E331" s="16"/>
      <c r="F331" s="16"/>
      <c r="G331" s="16"/>
    </row>
    <row r="332" spans="1:7" x14ac:dyDescent="0.25">
      <c r="A332" s="8" t="s">
        <v>486</v>
      </c>
      <c r="B332" s="8" t="s">
        <v>10</v>
      </c>
      <c r="C332" s="8" t="s">
        <v>11</v>
      </c>
      <c r="D332" s="21" t="s">
        <v>487</v>
      </c>
      <c r="E332" s="9">
        <f>E347</f>
        <v>1</v>
      </c>
      <c r="F332" s="9">
        <f>F347</f>
        <v>26792.3</v>
      </c>
      <c r="G332" s="9">
        <f>G347</f>
        <v>26792.3</v>
      </c>
    </row>
    <row r="333" spans="1:7" ht="22.5" x14ac:dyDescent="0.25">
      <c r="A333" s="10" t="s">
        <v>488</v>
      </c>
      <c r="B333" s="11" t="s">
        <v>16</v>
      </c>
      <c r="C333" s="11" t="s">
        <v>173</v>
      </c>
      <c r="D333" s="18" t="s">
        <v>489</v>
      </c>
      <c r="E333" s="12">
        <v>61.6</v>
      </c>
      <c r="F333" s="12">
        <v>36.28</v>
      </c>
      <c r="G333" s="13">
        <f>ROUND(E333*F333,2)</f>
        <v>2234.85</v>
      </c>
    </row>
    <row r="334" spans="1:7" ht="112.5" x14ac:dyDescent="0.25">
      <c r="A334" s="14"/>
      <c r="B334" s="14"/>
      <c r="C334" s="14"/>
      <c r="D334" s="18" t="s">
        <v>490</v>
      </c>
      <c r="E334" s="14"/>
      <c r="F334" s="14"/>
      <c r="G334" s="14"/>
    </row>
    <row r="335" spans="1:7" ht="22.5" x14ac:dyDescent="0.25">
      <c r="A335" s="10" t="s">
        <v>491</v>
      </c>
      <c r="B335" s="11" t="s">
        <v>16</v>
      </c>
      <c r="C335" s="11" t="s">
        <v>173</v>
      </c>
      <c r="D335" s="18" t="s">
        <v>492</v>
      </c>
      <c r="E335" s="12">
        <v>59.95</v>
      </c>
      <c r="F335" s="12">
        <v>32.1</v>
      </c>
      <c r="G335" s="13">
        <f>ROUND(E335*F335,2)</f>
        <v>1924.4</v>
      </c>
    </row>
    <row r="336" spans="1:7" ht="112.5" x14ac:dyDescent="0.25">
      <c r="A336" s="14"/>
      <c r="B336" s="14"/>
      <c r="C336" s="14"/>
      <c r="D336" s="18" t="s">
        <v>493</v>
      </c>
      <c r="E336" s="14"/>
      <c r="F336" s="14"/>
      <c r="G336" s="14"/>
    </row>
    <row r="337" spans="1:7" ht="22.5" x14ac:dyDescent="0.25">
      <c r="A337" s="10" t="s">
        <v>494</v>
      </c>
      <c r="B337" s="11" t="s">
        <v>16</v>
      </c>
      <c r="C337" s="11" t="s">
        <v>173</v>
      </c>
      <c r="D337" s="18" t="s">
        <v>495</v>
      </c>
      <c r="E337" s="12">
        <v>78.849999999999994</v>
      </c>
      <c r="F337" s="12">
        <v>37.35</v>
      </c>
      <c r="G337" s="13">
        <f>ROUND(E337*F337,2)</f>
        <v>2945.05</v>
      </c>
    </row>
    <row r="338" spans="1:7" ht="112.5" x14ac:dyDescent="0.25">
      <c r="A338" s="14"/>
      <c r="B338" s="14"/>
      <c r="C338" s="14"/>
      <c r="D338" s="18" t="s">
        <v>496</v>
      </c>
      <c r="E338" s="14"/>
      <c r="F338" s="14"/>
      <c r="G338" s="14"/>
    </row>
    <row r="339" spans="1:7" x14ac:dyDescent="0.25">
      <c r="A339" s="10" t="s">
        <v>497</v>
      </c>
      <c r="B339" s="11" t="s">
        <v>16</v>
      </c>
      <c r="C339" s="11" t="s">
        <v>90</v>
      </c>
      <c r="D339" s="18" t="s">
        <v>498</v>
      </c>
      <c r="E339" s="12">
        <v>1</v>
      </c>
      <c r="F339" s="12">
        <v>346.98</v>
      </c>
      <c r="G339" s="13">
        <f>ROUND(E339*F339,2)</f>
        <v>346.98</v>
      </c>
    </row>
    <row r="340" spans="1:7" ht="45" x14ac:dyDescent="0.25">
      <c r="A340" s="14"/>
      <c r="B340" s="14"/>
      <c r="C340" s="14"/>
      <c r="D340" s="18" t="s">
        <v>499</v>
      </c>
      <c r="E340" s="14"/>
      <c r="F340" s="14"/>
      <c r="G340" s="14"/>
    </row>
    <row r="341" spans="1:7" x14ac:dyDescent="0.25">
      <c r="A341" s="10" t="s">
        <v>500</v>
      </c>
      <c r="B341" s="11" t="s">
        <v>16</v>
      </c>
      <c r="C341" s="11" t="s">
        <v>90</v>
      </c>
      <c r="D341" s="18" t="s">
        <v>501</v>
      </c>
      <c r="E341" s="12">
        <v>1</v>
      </c>
      <c r="F341" s="12">
        <v>688.11</v>
      </c>
      <c r="G341" s="13">
        <f>ROUND(E341*F341,2)</f>
        <v>688.11</v>
      </c>
    </row>
    <row r="342" spans="1:7" ht="45" x14ac:dyDescent="0.25">
      <c r="A342" s="14"/>
      <c r="B342" s="14"/>
      <c r="C342" s="14"/>
      <c r="D342" s="18" t="s">
        <v>502</v>
      </c>
      <c r="E342" s="14"/>
      <c r="F342" s="14"/>
      <c r="G342" s="14"/>
    </row>
    <row r="343" spans="1:7" ht="22.5" x14ac:dyDescent="0.25">
      <c r="A343" s="10" t="s">
        <v>503</v>
      </c>
      <c r="B343" s="11" t="s">
        <v>16</v>
      </c>
      <c r="C343" s="11" t="s">
        <v>173</v>
      </c>
      <c r="D343" s="18" t="s">
        <v>504</v>
      </c>
      <c r="E343" s="12">
        <v>29.21</v>
      </c>
      <c r="F343" s="12">
        <v>24.19</v>
      </c>
      <c r="G343" s="13">
        <f>ROUND(E343*F343,2)</f>
        <v>706.59</v>
      </c>
    </row>
    <row r="344" spans="1:7" ht="101.25" x14ac:dyDescent="0.25">
      <c r="A344" s="14"/>
      <c r="B344" s="14"/>
      <c r="C344" s="14"/>
      <c r="D344" s="18" t="s">
        <v>505</v>
      </c>
      <c r="E344" s="14"/>
      <c r="F344" s="14"/>
      <c r="G344" s="14"/>
    </row>
    <row r="345" spans="1:7" x14ac:dyDescent="0.25">
      <c r="A345" s="10" t="s">
        <v>506</v>
      </c>
      <c r="B345" s="11" t="s">
        <v>16</v>
      </c>
      <c r="C345" s="11" t="s">
        <v>90</v>
      </c>
      <c r="D345" s="18" t="s">
        <v>507</v>
      </c>
      <c r="E345" s="12">
        <v>7</v>
      </c>
      <c r="F345" s="12">
        <v>2563.7600000000002</v>
      </c>
      <c r="G345" s="13">
        <f>ROUND(E345*F345,2)</f>
        <v>17946.32</v>
      </c>
    </row>
    <row r="346" spans="1:7" ht="409.5" x14ac:dyDescent="0.25">
      <c r="A346" s="14"/>
      <c r="B346" s="14"/>
      <c r="C346" s="14"/>
      <c r="D346" s="18" t="s">
        <v>508</v>
      </c>
      <c r="E346" s="14"/>
      <c r="F346" s="14"/>
      <c r="G346" s="14"/>
    </row>
    <row r="347" spans="1:7" x14ac:dyDescent="0.25">
      <c r="A347" s="14"/>
      <c r="B347" s="14"/>
      <c r="C347" s="14"/>
      <c r="D347" s="22" t="s">
        <v>509</v>
      </c>
      <c r="E347" s="12">
        <v>1</v>
      </c>
      <c r="F347" s="15">
        <f>G333+G335+G337+G339+G341+G343+G345</f>
        <v>26792.3</v>
      </c>
      <c r="G347" s="15">
        <f>ROUND(E347*F347,2)</f>
        <v>26792.3</v>
      </c>
    </row>
    <row r="348" spans="1:7" ht="0.95" customHeight="1" x14ac:dyDescent="0.25">
      <c r="A348" s="16"/>
      <c r="B348" s="16"/>
      <c r="C348" s="16"/>
      <c r="D348" s="23"/>
      <c r="E348" s="16"/>
      <c r="F348" s="16"/>
      <c r="G348" s="16"/>
    </row>
    <row r="349" spans="1:7" x14ac:dyDescent="0.25">
      <c r="A349" s="8" t="s">
        <v>510</v>
      </c>
      <c r="B349" s="8" t="s">
        <v>10</v>
      </c>
      <c r="C349" s="8" t="s">
        <v>11</v>
      </c>
      <c r="D349" s="21" t="s">
        <v>511</v>
      </c>
      <c r="E349" s="9">
        <f>E398</f>
        <v>1</v>
      </c>
      <c r="F349" s="9">
        <f>F398</f>
        <v>26812.53</v>
      </c>
      <c r="G349" s="9">
        <f>G398</f>
        <v>26812.53</v>
      </c>
    </row>
    <row r="350" spans="1:7" x14ac:dyDescent="0.25">
      <c r="A350" s="10" t="s">
        <v>512</v>
      </c>
      <c r="B350" s="11" t="s">
        <v>16</v>
      </c>
      <c r="C350" s="11" t="s">
        <v>173</v>
      </c>
      <c r="D350" s="18" t="s">
        <v>513</v>
      </c>
      <c r="E350" s="12">
        <v>2</v>
      </c>
      <c r="F350" s="12">
        <v>346.16</v>
      </c>
      <c r="G350" s="13">
        <f>ROUND(E350*F350,2)</f>
        <v>692.32</v>
      </c>
    </row>
    <row r="351" spans="1:7" ht="90" x14ac:dyDescent="0.25">
      <c r="A351" s="14"/>
      <c r="B351" s="14"/>
      <c r="C351" s="14"/>
      <c r="D351" s="18" t="s">
        <v>514</v>
      </c>
      <c r="E351" s="14"/>
      <c r="F351" s="14"/>
      <c r="G351" s="14"/>
    </row>
    <row r="352" spans="1:7" x14ac:dyDescent="0.25">
      <c r="A352" s="10" t="s">
        <v>515</v>
      </c>
      <c r="B352" s="11" t="s">
        <v>16</v>
      </c>
      <c r="C352" s="11" t="s">
        <v>90</v>
      </c>
      <c r="D352" s="18" t="s">
        <v>516</v>
      </c>
      <c r="E352" s="12">
        <v>40</v>
      </c>
      <c r="F352" s="12">
        <v>39.11</v>
      </c>
      <c r="G352" s="13">
        <f>ROUND(E352*F352,2)</f>
        <v>1564.4</v>
      </c>
    </row>
    <row r="353" spans="1:7" ht="56.25" x14ac:dyDescent="0.25">
      <c r="A353" s="14"/>
      <c r="B353" s="14"/>
      <c r="C353" s="14"/>
      <c r="D353" s="18" t="s">
        <v>517</v>
      </c>
      <c r="E353" s="14"/>
      <c r="F353" s="14"/>
      <c r="G353" s="14"/>
    </row>
    <row r="354" spans="1:7" x14ac:dyDescent="0.25">
      <c r="A354" s="10" t="s">
        <v>518</v>
      </c>
      <c r="B354" s="11" t="s">
        <v>16</v>
      </c>
      <c r="C354" s="11" t="s">
        <v>90</v>
      </c>
      <c r="D354" s="18" t="s">
        <v>519</v>
      </c>
      <c r="E354" s="12">
        <v>41</v>
      </c>
      <c r="F354" s="12">
        <v>53.83</v>
      </c>
      <c r="G354" s="13">
        <f>ROUND(E354*F354,2)</f>
        <v>2207.0300000000002</v>
      </c>
    </row>
    <row r="355" spans="1:7" ht="56.25" x14ac:dyDescent="0.25">
      <c r="A355" s="14"/>
      <c r="B355" s="14"/>
      <c r="C355" s="14"/>
      <c r="D355" s="18" t="s">
        <v>520</v>
      </c>
      <c r="E355" s="14"/>
      <c r="F355" s="14"/>
      <c r="G355" s="14"/>
    </row>
    <row r="356" spans="1:7" x14ac:dyDescent="0.25">
      <c r="A356" s="10" t="s">
        <v>521</v>
      </c>
      <c r="B356" s="11" t="s">
        <v>16</v>
      </c>
      <c r="C356" s="11" t="s">
        <v>90</v>
      </c>
      <c r="D356" s="18" t="s">
        <v>522</v>
      </c>
      <c r="E356" s="12">
        <v>8</v>
      </c>
      <c r="F356" s="12">
        <v>79.42</v>
      </c>
      <c r="G356" s="13">
        <f>ROUND(E356*F356,2)</f>
        <v>635.36</v>
      </c>
    </row>
    <row r="357" spans="1:7" ht="56.25" x14ac:dyDescent="0.25">
      <c r="A357" s="14"/>
      <c r="B357" s="14"/>
      <c r="C357" s="14"/>
      <c r="D357" s="18" t="s">
        <v>523</v>
      </c>
      <c r="E357" s="14"/>
      <c r="F357" s="14"/>
      <c r="G357" s="14"/>
    </row>
    <row r="358" spans="1:7" x14ac:dyDescent="0.25">
      <c r="A358" s="10" t="s">
        <v>524</v>
      </c>
      <c r="B358" s="11" t="s">
        <v>16</v>
      </c>
      <c r="C358" s="11" t="s">
        <v>90</v>
      </c>
      <c r="D358" s="18" t="s">
        <v>525</v>
      </c>
      <c r="E358" s="12">
        <v>31</v>
      </c>
      <c r="F358" s="12">
        <v>103.56</v>
      </c>
      <c r="G358" s="13">
        <f>ROUND(E358*F358,2)</f>
        <v>3210.36</v>
      </c>
    </row>
    <row r="359" spans="1:7" ht="56.25" x14ac:dyDescent="0.25">
      <c r="A359" s="14"/>
      <c r="B359" s="14"/>
      <c r="C359" s="14"/>
      <c r="D359" s="18" t="s">
        <v>526</v>
      </c>
      <c r="E359" s="14"/>
      <c r="F359" s="14"/>
      <c r="G359" s="14"/>
    </row>
    <row r="360" spans="1:7" x14ac:dyDescent="0.25">
      <c r="A360" s="10" t="s">
        <v>527</v>
      </c>
      <c r="B360" s="11" t="s">
        <v>16</v>
      </c>
      <c r="C360" s="11" t="s">
        <v>90</v>
      </c>
      <c r="D360" s="18" t="s">
        <v>528</v>
      </c>
      <c r="E360" s="12">
        <v>2</v>
      </c>
      <c r="F360" s="12">
        <v>136.31</v>
      </c>
      <c r="G360" s="13">
        <f>ROUND(E360*F360,2)</f>
        <v>272.62</v>
      </c>
    </row>
    <row r="361" spans="1:7" ht="56.25" x14ac:dyDescent="0.25">
      <c r="A361" s="14"/>
      <c r="B361" s="14"/>
      <c r="C361" s="14"/>
      <c r="D361" s="18" t="s">
        <v>529</v>
      </c>
      <c r="E361" s="14"/>
      <c r="F361" s="14"/>
      <c r="G361" s="14"/>
    </row>
    <row r="362" spans="1:7" x14ac:dyDescent="0.25">
      <c r="A362" s="10" t="s">
        <v>530</v>
      </c>
      <c r="B362" s="11" t="s">
        <v>16</v>
      </c>
      <c r="C362" s="11" t="s">
        <v>90</v>
      </c>
      <c r="D362" s="18" t="s">
        <v>531</v>
      </c>
      <c r="E362" s="12">
        <v>7</v>
      </c>
      <c r="F362" s="12">
        <v>38.24</v>
      </c>
      <c r="G362" s="13">
        <f>ROUND(E362*F362,2)</f>
        <v>267.68</v>
      </c>
    </row>
    <row r="363" spans="1:7" ht="33.75" x14ac:dyDescent="0.25">
      <c r="A363" s="14"/>
      <c r="B363" s="14"/>
      <c r="C363" s="14"/>
      <c r="D363" s="18" t="s">
        <v>532</v>
      </c>
      <c r="E363" s="14"/>
      <c r="F363" s="14"/>
      <c r="G363" s="14"/>
    </row>
    <row r="364" spans="1:7" x14ac:dyDescent="0.25">
      <c r="A364" s="10" t="s">
        <v>533</v>
      </c>
      <c r="B364" s="11" t="s">
        <v>16</v>
      </c>
      <c r="C364" s="11" t="s">
        <v>90</v>
      </c>
      <c r="D364" s="18" t="s">
        <v>534</v>
      </c>
      <c r="E364" s="12">
        <v>9</v>
      </c>
      <c r="F364" s="12">
        <v>49.08</v>
      </c>
      <c r="G364" s="13">
        <f>ROUND(E364*F364,2)</f>
        <v>441.72</v>
      </c>
    </row>
    <row r="365" spans="1:7" ht="33.75" x14ac:dyDescent="0.25">
      <c r="A365" s="14"/>
      <c r="B365" s="14"/>
      <c r="C365" s="14"/>
      <c r="D365" s="18" t="s">
        <v>535</v>
      </c>
      <c r="E365" s="14"/>
      <c r="F365" s="14"/>
      <c r="G365" s="14"/>
    </row>
    <row r="366" spans="1:7" x14ac:dyDescent="0.25">
      <c r="A366" s="10" t="s">
        <v>536</v>
      </c>
      <c r="B366" s="11" t="s">
        <v>16</v>
      </c>
      <c r="C366" s="11" t="s">
        <v>90</v>
      </c>
      <c r="D366" s="18" t="s">
        <v>537</v>
      </c>
      <c r="E366" s="12">
        <v>7</v>
      </c>
      <c r="F366" s="12">
        <v>38.24</v>
      </c>
      <c r="G366" s="13">
        <f>ROUND(E366*F366,2)</f>
        <v>267.68</v>
      </c>
    </row>
    <row r="367" spans="1:7" ht="33.75" x14ac:dyDescent="0.25">
      <c r="A367" s="14"/>
      <c r="B367" s="14"/>
      <c r="C367" s="14"/>
      <c r="D367" s="18" t="s">
        <v>538</v>
      </c>
      <c r="E367" s="14"/>
      <c r="F367" s="14"/>
      <c r="G367" s="14"/>
    </row>
    <row r="368" spans="1:7" x14ac:dyDescent="0.25">
      <c r="A368" s="10" t="s">
        <v>539</v>
      </c>
      <c r="B368" s="11" t="s">
        <v>16</v>
      </c>
      <c r="C368" s="11" t="s">
        <v>90</v>
      </c>
      <c r="D368" s="18" t="s">
        <v>540</v>
      </c>
      <c r="E368" s="12">
        <v>4</v>
      </c>
      <c r="F368" s="12">
        <v>96.63</v>
      </c>
      <c r="G368" s="13">
        <f>ROUND(E368*F368,2)</f>
        <v>386.52</v>
      </c>
    </row>
    <row r="369" spans="1:7" ht="33.75" x14ac:dyDescent="0.25">
      <c r="A369" s="14"/>
      <c r="B369" s="14"/>
      <c r="C369" s="14"/>
      <c r="D369" s="18" t="s">
        <v>541</v>
      </c>
      <c r="E369" s="14"/>
      <c r="F369" s="14"/>
      <c r="G369" s="14"/>
    </row>
    <row r="370" spans="1:7" x14ac:dyDescent="0.25">
      <c r="A370" s="10" t="s">
        <v>542</v>
      </c>
      <c r="B370" s="11" t="s">
        <v>16</v>
      </c>
      <c r="C370" s="11" t="s">
        <v>90</v>
      </c>
      <c r="D370" s="18" t="s">
        <v>543</v>
      </c>
      <c r="E370" s="12">
        <v>1</v>
      </c>
      <c r="F370" s="12">
        <v>238.68</v>
      </c>
      <c r="G370" s="13">
        <f>ROUND(E370*F370,2)</f>
        <v>238.68</v>
      </c>
    </row>
    <row r="371" spans="1:7" ht="33.75" x14ac:dyDescent="0.25">
      <c r="A371" s="14"/>
      <c r="B371" s="14"/>
      <c r="C371" s="14"/>
      <c r="D371" s="18" t="s">
        <v>544</v>
      </c>
      <c r="E371" s="14"/>
      <c r="F371" s="14"/>
      <c r="G371" s="14"/>
    </row>
    <row r="372" spans="1:7" x14ac:dyDescent="0.25">
      <c r="A372" s="10" t="s">
        <v>545</v>
      </c>
      <c r="B372" s="11" t="s">
        <v>16</v>
      </c>
      <c r="C372" s="11" t="s">
        <v>90</v>
      </c>
      <c r="D372" s="18" t="s">
        <v>546</v>
      </c>
      <c r="E372" s="12">
        <v>14</v>
      </c>
      <c r="F372" s="12">
        <v>54.75</v>
      </c>
      <c r="G372" s="13">
        <f>ROUND(E372*F372,2)</f>
        <v>766.5</v>
      </c>
    </row>
    <row r="373" spans="1:7" ht="56.25" x14ac:dyDescent="0.25">
      <c r="A373" s="14"/>
      <c r="B373" s="14"/>
      <c r="C373" s="14"/>
      <c r="D373" s="18" t="s">
        <v>547</v>
      </c>
      <c r="E373" s="14"/>
      <c r="F373" s="14"/>
      <c r="G373" s="14"/>
    </row>
    <row r="374" spans="1:7" ht="22.5" x14ac:dyDescent="0.25">
      <c r="A374" s="10" t="s">
        <v>548</v>
      </c>
      <c r="B374" s="11" t="s">
        <v>16</v>
      </c>
      <c r="C374" s="11" t="s">
        <v>90</v>
      </c>
      <c r="D374" s="18" t="s">
        <v>549</v>
      </c>
      <c r="E374" s="12">
        <v>2</v>
      </c>
      <c r="F374" s="12">
        <v>2985.94</v>
      </c>
      <c r="G374" s="13">
        <f>ROUND(E374*F374,2)</f>
        <v>5971.88</v>
      </c>
    </row>
    <row r="375" spans="1:7" ht="33.75" x14ac:dyDescent="0.25">
      <c r="A375" s="14"/>
      <c r="B375" s="14"/>
      <c r="C375" s="14"/>
      <c r="D375" s="18" t="s">
        <v>550</v>
      </c>
      <c r="E375" s="14"/>
      <c r="F375" s="14"/>
      <c r="G375" s="14"/>
    </row>
    <row r="376" spans="1:7" ht="22.5" x14ac:dyDescent="0.25">
      <c r="A376" s="10" t="s">
        <v>551</v>
      </c>
      <c r="B376" s="11" t="s">
        <v>16</v>
      </c>
      <c r="C376" s="11" t="s">
        <v>90</v>
      </c>
      <c r="D376" s="18" t="s">
        <v>552</v>
      </c>
      <c r="E376" s="12">
        <v>2</v>
      </c>
      <c r="F376" s="12">
        <v>859.94</v>
      </c>
      <c r="G376" s="13">
        <f>ROUND(E376*F376,2)</f>
        <v>1719.88</v>
      </c>
    </row>
    <row r="377" spans="1:7" ht="33.75" x14ac:dyDescent="0.25">
      <c r="A377" s="14"/>
      <c r="B377" s="14"/>
      <c r="C377" s="14"/>
      <c r="D377" s="18" t="s">
        <v>553</v>
      </c>
      <c r="E377" s="14"/>
      <c r="F377" s="14"/>
      <c r="G377" s="14"/>
    </row>
    <row r="378" spans="1:7" x14ac:dyDescent="0.25">
      <c r="A378" s="10" t="s">
        <v>554</v>
      </c>
      <c r="B378" s="11" t="s">
        <v>16</v>
      </c>
      <c r="C378" s="11" t="s">
        <v>90</v>
      </c>
      <c r="D378" s="18" t="s">
        <v>555</v>
      </c>
      <c r="E378" s="12">
        <v>1</v>
      </c>
      <c r="F378" s="12">
        <v>195</v>
      </c>
      <c r="G378" s="13">
        <f>ROUND(E378*F378,2)</f>
        <v>195</v>
      </c>
    </row>
    <row r="379" spans="1:7" ht="56.25" x14ac:dyDescent="0.25">
      <c r="A379" s="14"/>
      <c r="B379" s="14"/>
      <c r="C379" s="14"/>
      <c r="D379" s="18" t="s">
        <v>556</v>
      </c>
      <c r="E379" s="14"/>
      <c r="F379" s="14"/>
      <c r="G379" s="14"/>
    </row>
    <row r="380" spans="1:7" x14ac:dyDescent="0.25">
      <c r="A380" s="10" t="s">
        <v>557</v>
      </c>
      <c r="B380" s="11" t="s">
        <v>16</v>
      </c>
      <c r="C380" s="11" t="s">
        <v>90</v>
      </c>
      <c r="D380" s="18" t="s">
        <v>558</v>
      </c>
      <c r="E380" s="12">
        <v>7</v>
      </c>
      <c r="F380" s="12">
        <v>482.56</v>
      </c>
      <c r="G380" s="13">
        <f>ROUND(E380*F380,2)</f>
        <v>3377.92</v>
      </c>
    </row>
    <row r="381" spans="1:7" ht="33.75" x14ac:dyDescent="0.25">
      <c r="A381" s="14"/>
      <c r="B381" s="14"/>
      <c r="C381" s="14"/>
      <c r="D381" s="18" t="s">
        <v>559</v>
      </c>
      <c r="E381" s="14"/>
      <c r="F381" s="14"/>
      <c r="G381" s="14"/>
    </row>
    <row r="382" spans="1:7" ht="22.5" x14ac:dyDescent="0.25">
      <c r="A382" s="10" t="s">
        <v>560</v>
      </c>
      <c r="B382" s="11" t="s">
        <v>16</v>
      </c>
      <c r="C382" s="11" t="s">
        <v>90</v>
      </c>
      <c r="D382" s="18" t="s">
        <v>561</v>
      </c>
      <c r="E382" s="12">
        <v>1</v>
      </c>
      <c r="F382" s="12">
        <v>244.33</v>
      </c>
      <c r="G382" s="13">
        <f>ROUND(E382*F382,2)</f>
        <v>244.33</v>
      </c>
    </row>
    <row r="383" spans="1:7" ht="56.25" x14ac:dyDescent="0.25">
      <c r="A383" s="14"/>
      <c r="B383" s="14"/>
      <c r="C383" s="14"/>
      <c r="D383" s="18" t="s">
        <v>562</v>
      </c>
      <c r="E383" s="14"/>
      <c r="F383" s="14"/>
      <c r="G383" s="14"/>
    </row>
    <row r="384" spans="1:7" x14ac:dyDescent="0.25">
      <c r="A384" s="10" t="s">
        <v>563</v>
      </c>
      <c r="B384" s="11" t="s">
        <v>16</v>
      </c>
      <c r="C384" s="11" t="s">
        <v>90</v>
      </c>
      <c r="D384" s="18" t="s">
        <v>564</v>
      </c>
      <c r="E384" s="12">
        <v>7</v>
      </c>
      <c r="F384" s="12">
        <v>199.11</v>
      </c>
      <c r="G384" s="13">
        <f>ROUND(E384*F384,2)</f>
        <v>1393.77</v>
      </c>
    </row>
    <row r="385" spans="1:7" ht="90" x14ac:dyDescent="0.25">
      <c r="A385" s="14"/>
      <c r="B385" s="14"/>
      <c r="C385" s="14"/>
      <c r="D385" s="18" t="s">
        <v>565</v>
      </c>
      <c r="E385" s="14"/>
      <c r="F385" s="14"/>
      <c r="G385" s="14"/>
    </row>
    <row r="386" spans="1:7" x14ac:dyDescent="0.25">
      <c r="A386" s="10" t="s">
        <v>566</v>
      </c>
      <c r="B386" s="11" t="s">
        <v>16</v>
      </c>
      <c r="C386" s="11" t="s">
        <v>90</v>
      </c>
      <c r="D386" s="18" t="s">
        <v>567</v>
      </c>
      <c r="E386" s="12">
        <v>5</v>
      </c>
      <c r="F386" s="12">
        <v>62.96</v>
      </c>
      <c r="G386" s="13">
        <f>ROUND(E386*F386,2)</f>
        <v>314.8</v>
      </c>
    </row>
    <row r="387" spans="1:7" ht="78.75" x14ac:dyDescent="0.25">
      <c r="A387" s="14"/>
      <c r="B387" s="14"/>
      <c r="C387" s="14"/>
      <c r="D387" s="18" t="s">
        <v>568</v>
      </c>
      <c r="E387" s="14"/>
      <c r="F387" s="14"/>
      <c r="G387" s="14"/>
    </row>
    <row r="388" spans="1:7" ht="22.5" x14ac:dyDescent="0.25">
      <c r="A388" s="10" t="s">
        <v>569</v>
      </c>
      <c r="B388" s="11" t="s">
        <v>16</v>
      </c>
      <c r="C388" s="11" t="s">
        <v>90</v>
      </c>
      <c r="D388" s="18" t="s">
        <v>570</v>
      </c>
      <c r="E388" s="12">
        <v>5</v>
      </c>
      <c r="F388" s="12">
        <v>62.96</v>
      </c>
      <c r="G388" s="13">
        <f>ROUND(E388*F388,2)</f>
        <v>314.8</v>
      </c>
    </row>
    <row r="389" spans="1:7" ht="112.5" x14ac:dyDescent="0.25">
      <c r="A389" s="14"/>
      <c r="B389" s="14"/>
      <c r="C389" s="14"/>
      <c r="D389" s="18" t="s">
        <v>571</v>
      </c>
      <c r="E389" s="14"/>
      <c r="F389" s="14"/>
      <c r="G389" s="14"/>
    </row>
    <row r="390" spans="1:7" x14ac:dyDescent="0.25">
      <c r="A390" s="10" t="s">
        <v>572</v>
      </c>
      <c r="B390" s="11" t="s">
        <v>16</v>
      </c>
      <c r="C390" s="11" t="s">
        <v>90</v>
      </c>
      <c r="D390" s="18" t="s">
        <v>573</v>
      </c>
      <c r="E390" s="12">
        <v>4</v>
      </c>
      <c r="F390" s="12">
        <v>181.82</v>
      </c>
      <c r="G390" s="13">
        <f>ROUND(E390*F390,2)</f>
        <v>727.28</v>
      </c>
    </row>
    <row r="391" spans="1:7" ht="90" x14ac:dyDescent="0.25">
      <c r="A391" s="14"/>
      <c r="B391" s="14"/>
      <c r="C391" s="14"/>
      <c r="D391" s="18" t="s">
        <v>574</v>
      </c>
      <c r="E391" s="14"/>
      <c r="F391" s="14"/>
      <c r="G391" s="14"/>
    </row>
    <row r="392" spans="1:7" x14ac:dyDescent="0.25">
      <c r="A392" s="10" t="s">
        <v>575</v>
      </c>
      <c r="B392" s="11" t="s">
        <v>16</v>
      </c>
      <c r="C392" s="11" t="s">
        <v>90</v>
      </c>
      <c r="D392" s="18" t="s">
        <v>576</v>
      </c>
      <c r="E392" s="12">
        <v>7</v>
      </c>
      <c r="F392" s="12">
        <v>28.37</v>
      </c>
      <c r="G392" s="13">
        <f>ROUND(E392*F392,2)</f>
        <v>198.59</v>
      </c>
    </row>
    <row r="393" spans="1:7" ht="56.25" x14ac:dyDescent="0.25">
      <c r="A393" s="14"/>
      <c r="B393" s="14"/>
      <c r="C393" s="14"/>
      <c r="D393" s="18" t="s">
        <v>577</v>
      </c>
      <c r="E393" s="14"/>
      <c r="F393" s="14"/>
      <c r="G393" s="14"/>
    </row>
    <row r="394" spans="1:7" x14ac:dyDescent="0.25">
      <c r="A394" s="10" t="s">
        <v>578</v>
      </c>
      <c r="B394" s="11" t="s">
        <v>16</v>
      </c>
      <c r="C394" s="11" t="s">
        <v>90</v>
      </c>
      <c r="D394" s="18" t="s">
        <v>579</v>
      </c>
      <c r="E394" s="12">
        <v>14</v>
      </c>
      <c r="F394" s="12">
        <v>41.79</v>
      </c>
      <c r="G394" s="13">
        <f>ROUND(E394*F394,2)</f>
        <v>585.05999999999995</v>
      </c>
    </row>
    <row r="395" spans="1:7" ht="56.25" x14ac:dyDescent="0.25">
      <c r="A395" s="14"/>
      <c r="B395" s="14"/>
      <c r="C395" s="14"/>
      <c r="D395" s="18" t="s">
        <v>580</v>
      </c>
      <c r="E395" s="14"/>
      <c r="F395" s="14"/>
      <c r="G395" s="14"/>
    </row>
    <row r="396" spans="1:7" ht="22.5" x14ac:dyDescent="0.25">
      <c r="A396" s="10" t="s">
        <v>581</v>
      </c>
      <c r="B396" s="11" t="s">
        <v>16</v>
      </c>
      <c r="C396" s="11" t="s">
        <v>90</v>
      </c>
      <c r="D396" s="18" t="s">
        <v>582</v>
      </c>
      <c r="E396" s="12">
        <v>1</v>
      </c>
      <c r="F396" s="12">
        <v>818.35</v>
      </c>
      <c r="G396" s="13">
        <f>ROUND(E396*F396,2)</f>
        <v>818.35</v>
      </c>
    </row>
    <row r="397" spans="1:7" ht="45" x14ac:dyDescent="0.25">
      <c r="A397" s="14"/>
      <c r="B397" s="14"/>
      <c r="C397" s="14"/>
      <c r="D397" s="18" t="s">
        <v>583</v>
      </c>
      <c r="E397" s="14"/>
      <c r="F397" s="14"/>
      <c r="G397" s="14"/>
    </row>
    <row r="398" spans="1:7" x14ac:dyDescent="0.25">
      <c r="A398" s="14"/>
      <c r="B398" s="14"/>
      <c r="C398" s="14"/>
      <c r="D398" s="22" t="s">
        <v>584</v>
      </c>
      <c r="E398" s="12">
        <v>1</v>
      </c>
      <c r="F398" s="15">
        <f>G350+G352+G354+G356+G358+G360+G362+G364+G366+G368+G370+G372+G374+G376+G378+G380+G382+G384+G386+G388+G390+G392+G394+G396</f>
        <v>26812.53</v>
      </c>
      <c r="G398" s="15">
        <f>ROUND(E398*F398,2)</f>
        <v>26812.53</v>
      </c>
    </row>
    <row r="399" spans="1:7" ht="0.95" customHeight="1" x14ac:dyDescent="0.25">
      <c r="A399" s="16"/>
      <c r="B399" s="16"/>
      <c r="C399" s="16"/>
      <c r="D399" s="23"/>
      <c r="E399" s="16"/>
      <c r="F399" s="16"/>
      <c r="G399" s="16"/>
    </row>
    <row r="400" spans="1:7" x14ac:dyDescent="0.25">
      <c r="A400" s="8" t="s">
        <v>585</v>
      </c>
      <c r="B400" s="8" t="s">
        <v>10</v>
      </c>
      <c r="C400" s="8" t="s">
        <v>11</v>
      </c>
      <c r="D400" s="21" t="s">
        <v>586</v>
      </c>
      <c r="E400" s="9">
        <f>E439</f>
        <v>1</v>
      </c>
      <c r="F400" s="9">
        <f>F439</f>
        <v>12939.3</v>
      </c>
      <c r="G400" s="9">
        <f>G439</f>
        <v>12939.3</v>
      </c>
    </row>
    <row r="401" spans="1:7" x14ac:dyDescent="0.25">
      <c r="A401" s="10" t="s">
        <v>587</v>
      </c>
      <c r="B401" s="11" t="s">
        <v>16</v>
      </c>
      <c r="C401" s="11" t="s">
        <v>90</v>
      </c>
      <c r="D401" s="18" t="s">
        <v>588</v>
      </c>
      <c r="E401" s="12">
        <v>6</v>
      </c>
      <c r="F401" s="12">
        <v>178.09</v>
      </c>
      <c r="G401" s="13">
        <f>ROUND(E401*F401,2)</f>
        <v>1068.54</v>
      </c>
    </row>
    <row r="402" spans="1:7" ht="90" x14ac:dyDescent="0.25">
      <c r="A402" s="14"/>
      <c r="B402" s="14"/>
      <c r="C402" s="14"/>
      <c r="D402" s="18" t="s">
        <v>589</v>
      </c>
      <c r="E402" s="14"/>
      <c r="F402" s="14"/>
      <c r="G402" s="14"/>
    </row>
    <row r="403" spans="1:7" x14ac:dyDescent="0.25">
      <c r="A403" s="10" t="s">
        <v>590</v>
      </c>
      <c r="B403" s="11" t="s">
        <v>16</v>
      </c>
      <c r="C403" s="11" t="s">
        <v>90</v>
      </c>
      <c r="D403" s="18" t="s">
        <v>591</v>
      </c>
      <c r="E403" s="12">
        <v>4</v>
      </c>
      <c r="F403" s="12">
        <v>175.63</v>
      </c>
      <c r="G403" s="13">
        <f>ROUND(E403*F403,2)</f>
        <v>702.52</v>
      </c>
    </row>
    <row r="404" spans="1:7" ht="101.25" x14ac:dyDescent="0.25">
      <c r="A404" s="14"/>
      <c r="B404" s="14"/>
      <c r="C404" s="14"/>
      <c r="D404" s="18" t="s">
        <v>592</v>
      </c>
      <c r="E404" s="14"/>
      <c r="F404" s="14"/>
      <c r="G404" s="14"/>
    </row>
    <row r="405" spans="1:7" x14ac:dyDescent="0.25">
      <c r="A405" s="10" t="s">
        <v>593</v>
      </c>
      <c r="B405" s="11" t="s">
        <v>16</v>
      </c>
      <c r="C405" s="11" t="s">
        <v>90</v>
      </c>
      <c r="D405" s="18" t="s">
        <v>594</v>
      </c>
      <c r="E405" s="12">
        <v>2</v>
      </c>
      <c r="F405" s="12">
        <v>392.49</v>
      </c>
      <c r="G405" s="13">
        <f>ROUND(E405*F405,2)</f>
        <v>784.98</v>
      </c>
    </row>
    <row r="406" spans="1:7" ht="101.25" x14ac:dyDescent="0.25">
      <c r="A406" s="14"/>
      <c r="B406" s="14"/>
      <c r="C406" s="14"/>
      <c r="D406" s="18" t="s">
        <v>595</v>
      </c>
      <c r="E406" s="14"/>
      <c r="F406" s="14"/>
      <c r="G406" s="14"/>
    </row>
    <row r="407" spans="1:7" x14ac:dyDescent="0.25">
      <c r="A407" s="10" t="s">
        <v>596</v>
      </c>
      <c r="B407" s="11" t="s">
        <v>16</v>
      </c>
      <c r="C407" s="11" t="s">
        <v>90</v>
      </c>
      <c r="D407" s="18" t="s">
        <v>597</v>
      </c>
      <c r="E407" s="12">
        <v>1</v>
      </c>
      <c r="F407" s="12">
        <v>149.13999999999999</v>
      </c>
      <c r="G407" s="13">
        <f>ROUND(E407*F407,2)</f>
        <v>149.13999999999999</v>
      </c>
    </row>
    <row r="408" spans="1:7" ht="67.5" x14ac:dyDescent="0.25">
      <c r="A408" s="14"/>
      <c r="B408" s="14"/>
      <c r="C408" s="14"/>
      <c r="D408" s="18" t="s">
        <v>598</v>
      </c>
      <c r="E408" s="14"/>
      <c r="F408" s="14"/>
      <c r="G408" s="14"/>
    </row>
    <row r="409" spans="1:7" ht="22.5" x14ac:dyDescent="0.25">
      <c r="A409" s="10" t="s">
        <v>599</v>
      </c>
      <c r="B409" s="11" t="s">
        <v>16</v>
      </c>
      <c r="C409" s="11" t="s">
        <v>90</v>
      </c>
      <c r="D409" s="18" t="s">
        <v>600</v>
      </c>
      <c r="E409" s="12">
        <v>16</v>
      </c>
      <c r="F409" s="12">
        <v>75.2</v>
      </c>
      <c r="G409" s="13">
        <f>ROUND(E409*F409,2)</f>
        <v>1203.2</v>
      </c>
    </row>
    <row r="410" spans="1:7" ht="67.5" x14ac:dyDescent="0.25">
      <c r="A410" s="14"/>
      <c r="B410" s="14"/>
      <c r="C410" s="14"/>
      <c r="D410" s="18" t="s">
        <v>601</v>
      </c>
      <c r="E410" s="14"/>
      <c r="F410" s="14"/>
      <c r="G410" s="14"/>
    </row>
    <row r="411" spans="1:7" x14ac:dyDescent="0.25">
      <c r="A411" s="10" t="s">
        <v>602</v>
      </c>
      <c r="B411" s="11" t="s">
        <v>16</v>
      </c>
      <c r="C411" s="11" t="s">
        <v>90</v>
      </c>
      <c r="D411" s="18" t="s">
        <v>603</v>
      </c>
      <c r="E411" s="12">
        <v>16</v>
      </c>
      <c r="F411" s="12">
        <v>216.47</v>
      </c>
      <c r="G411" s="13">
        <f>ROUND(E411*F411,2)</f>
        <v>3463.52</v>
      </c>
    </row>
    <row r="412" spans="1:7" ht="33.75" x14ac:dyDescent="0.25">
      <c r="A412" s="14"/>
      <c r="B412" s="14"/>
      <c r="C412" s="14"/>
      <c r="D412" s="18" t="s">
        <v>604</v>
      </c>
      <c r="E412" s="14"/>
      <c r="F412" s="14"/>
      <c r="G412" s="14"/>
    </row>
    <row r="413" spans="1:7" x14ac:dyDescent="0.25">
      <c r="A413" s="10" t="s">
        <v>605</v>
      </c>
      <c r="B413" s="11" t="s">
        <v>16</v>
      </c>
      <c r="C413" s="11" t="s">
        <v>90</v>
      </c>
      <c r="D413" s="18" t="s">
        <v>606</v>
      </c>
      <c r="E413" s="12">
        <v>2</v>
      </c>
      <c r="F413" s="12">
        <v>82.58</v>
      </c>
      <c r="G413" s="13">
        <f>ROUND(E413*F413,2)</f>
        <v>165.16</v>
      </c>
    </row>
    <row r="414" spans="1:7" ht="67.5" x14ac:dyDescent="0.25">
      <c r="A414" s="14"/>
      <c r="B414" s="14"/>
      <c r="C414" s="14"/>
      <c r="D414" s="18" t="s">
        <v>607</v>
      </c>
      <c r="E414" s="14"/>
      <c r="F414" s="14"/>
      <c r="G414" s="14"/>
    </row>
    <row r="415" spans="1:7" ht="22.5" x14ac:dyDescent="0.25">
      <c r="A415" s="10" t="s">
        <v>608</v>
      </c>
      <c r="B415" s="11" t="s">
        <v>16</v>
      </c>
      <c r="C415" s="11" t="s">
        <v>90</v>
      </c>
      <c r="D415" s="18" t="s">
        <v>609</v>
      </c>
      <c r="E415" s="12">
        <v>4</v>
      </c>
      <c r="F415" s="12">
        <v>102.95</v>
      </c>
      <c r="G415" s="13">
        <f>ROUND(E415*F415,2)</f>
        <v>411.8</v>
      </c>
    </row>
    <row r="416" spans="1:7" ht="112.5" x14ac:dyDescent="0.25">
      <c r="A416" s="14"/>
      <c r="B416" s="14"/>
      <c r="C416" s="14"/>
      <c r="D416" s="18" t="s">
        <v>610</v>
      </c>
      <c r="E416" s="14"/>
      <c r="F416" s="14"/>
      <c r="G416" s="14"/>
    </row>
    <row r="417" spans="1:7" ht="22.5" x14ac:dyDescent="0.25">
      <c r="A417" s="10" t="s">
        <v>611</v>
      </c>
      <c r="B417" s="11" t="s">
        <v>16</v>
      </c>
      <c r="C417" s="11" t="s">
        <v>90</v>
      </c>
      <c r="D417" s="18" t="s">
        <v>612</v>
      </c>
      <c r="E417" s="12">
        <v>2</v>
      </c>
      <c r="F417" s="12">
        <v>134.25</v>
      </c>
      <c r="G417" s="13">
        <f>ROUND(E417*F417,2)</f>
        <v>268.5</v>
      </c>
    </row>
    <row r="418" spans="1:7" ht="112.5" x14ac:dyDescent="0.25">
      <c r="A418" s="14"/>
      <c r="B418" s="14"/>
      <c r="C418" s="14"/>
      <c r="D418" s="18" t="s">
        <v>613</v>
      </c>
      <c r="E418" s="14"/>
      <c r="F418" s="14"/>
      <c r="G418" s="14"/>
    </row>
    <row r="419" spans="1:7" x14ac:dyDescent="0.25">
      <c r="A419" s="10" t="s">
        <v>614</v>
      </c>
      <c r="B419" s="11" t="s">
        <v>16</v>
      </c>
      <c r="C419" s="11" t="s">
        <v>90</v>
      </c>
      <c r="D419" s="18" t="s">
        <v>615</v>
      </c>
      <c r="E419" s="12">
        <v>1</v>
      </c>
      <c r="F419" s="12">
        <v>119.67</v>
      </c>
      <c r="G419" s="13">
        <f>ROUND(E419*F419,2)</f>
        <v>119.67</v>
      </c>
    </row>
    <row r="420" spans="1:7" ht="45" x14ac:dyDescent="0.25">
      <c r="A420" s="14"/>
      <c r="B420" s="14"/>
      <c r="C420" s="14"/>
      <c r="D420" s="18" t="s">
        <v>616</v>
      </c>
      <c r="E420" s="14"/>
      <c r="F420" s="14"/>
      <c r="G420" s="14"/>
    </row>
    <row r="421" spans="1:7" x14ac:dyDescent="0.25">
      <c r="A421" s="10" t="s">
        <v>617</v>
      </c>
      <c r="B421" s="11" t="s">
        <v>16</v>
      </c>
      <c r="C421" s="11" t="s">
        <v>90</v>
      </c>
      <c r="D421" s="18" t="s">
        <v>618</v>
      </c>
      <c r="E421" s="12">
        <v>2</v>
      </c>
      <c r="F421" s="12">
        <v>132.86000000000001</v>
      </c>
      <c r="G421" s="13">
        <f>ROUND(E421*F421,2)</f>
        <v>265.72000000000003</v>
      </c>
    </row>
    <row r="422" spans="1:7" ht="78.75" x14ac:dyDescent="0.25">
      <c r="A422" s="14"/>
      <c r="B422" s="14"/>
      <c r="C422" s="14"/>
      <c r="D422" s="18" t="s">
        <v>619</v>
      </c>
      <c r="E422" s="14"/>
      <c r="F422" s="14"/>
      <c r="G422" s="14"/>
    </row>
    <row r="423" spans="1:7" x14ac:dyDescent="0.25">
      <c r="A423" s="10" t="s">
        <v>620</v>
      </c>
      <c r="B423" s="11" t="s">
        <v>16</v>
      </c>
      <c r="C423" s="11" t="s">
        <v>90</v>
      </c>
      <c r="D423" s="18" t="s">
        <v>621</v>
      </c>
      <c r="E423" s="12">
        <v>6</v>
      </c>
      <c r="F423" s="12">
        <v>159.99</v>
      </c>
      <c r="G423" s="13">
        <f>ROUND(E423*F423,2)</f>
        <v>959.94</v>
      </c>
    </row>
    <row r="424" spans="1:7" ht="67.5" x14ac:dyDescent="0.25">
      <c r="A424" s="14"/>
      <c r="B424" s="14"/>
      <c r="C424" s="14"/>
      <c r="D424" s="18" t="s">
        <v>622</v>
      </c>
      <c r="E424" s="14"/>
      <c r="F424" s="14"/>
      <c r="G424" s="14"/>
    </row>
    <row r="425" spans="1:7" ht="22.5" x14ac:dyDescent="0.25">
      <c r="A425" s="10" t="s">
        <v>623</v>
      </c>
      <c r="B425" s="11" t="s">
        <v>16</v>
      </c>
      <c r="C425" s="11" t="s">
        <v>90</v>
      </c>
      <c r="D425" s="18" t="s">
        <v>624</v>
      </c>
      <c r="E425" s="12">
        <v>1</v>
      </c>
      <c r="F425" s="12">
        <v>358.33</v>
      </c>
      <c r="G425" s="13">
        <f>ROUND(E425*F425,2)</f>
        <v>358.33</v>
      </c>
    </row>
    <row r="426" spans="1:7" ht="123.75" x14ac:dyDescent="0.25">
      <c r="A426" s="14"/>
      <c r="B426" s="14"/>
      <c r="C426" s="14"/>
      <c r="D426" s="18" t="s">
        <v>625</v>
      </c>
      <c r="E426" s="14"/>
      <c r="F426" s="14"/>
      <c r="G426" s="14"/>
    </row>
    <row r="427" spans="1:7" x14ac:dyDescent="0.25">
      <c r="A427" s="10" t="s">
        <v>626</v>
      </c>
      <c r="B427" s="11" t="s">
        <v>16</v>
      </c>
      <c r="C427" s="11" t="s">
        <v>90</v>
      </c>
      <c r="D427" s="18" t="s">
        <v>627</v>
      </c>
      <c r="E427" s="12">
        <v>4</v>
      </c>
      <c r="F427" s="12">
        <v>120.53</v>
      </c>
      <c r="G427" s="13">
        <f>ROUND(E427*F427,2)</f>
        <v>482.12</v>
      </c>
    </row>
    <row r="428" spans="1:7" ht="112.5" x14ac:dyDescent="0.25">
      <c r="A428" s="14"/>
      <c r="B428" s="14"/>
      <c r="C428" s="14"/>
      <c r="D428" s="18" t="s">
        <v>628</v>
      </c>
      <c r="E428" s="14"/>
      <c r="F428" s="14"/>
      <c r="G428" s="14"/>
    </row>
    <row r="429" spans="1:7" x14ac:dyDescent="0.25">
      <c r="A429" s="10" t="s">
        <v>629</v>
      </c>
      <c r="B429" s="11" t="s">
        <v>16</v>
      </c>
      <c r="C429" s="11" t="s">
        <v>90</v>
      </c>
      <c r="D429" s="18" t="s">
        <v>630</v>
      </c>
      <c r="E429" s="12">
        <v>2</v>
      </c>
      <c r="F429" s="12">
        <v>223.68</v>
      </c>
      <c r="G429" s="13">
        <f>ROUND(E429*F429,2)</f>
        <v>447.36</v>
      </c>
    </row>
    <row r="430" spans="1:7" ht="78.75" x14ac:dyDescent="0.25">
      <c r="A430" s="14"/>
      <c r="B430" s="14"/>
      <c r="C430" s="14"/>
      <c r="D430" s="18" t="s">
        <v>631</v>
      </c>
      <c r="E430" s="14"/>
      <c r="F430" s="14"/>
      <c r="G430" s="14"/>
    </row>
    <row r="431" spans="1:7" x14ac:dyDescent="0.25">
      <c r="A431" s="10" t="s">
        <v>632</v>
      </c>
      <c r="B431" s="11" t="s">
        <v>16</v>
      </c>
      <c r="C431" s="11" t="s">
        <v>90</v>
      </c>
      <c r="D431" s="18" t="s">
        <v>633</v>
      </c>
      <c r="E431" s="12">
        <v>2</v>
      </c>
      <c r="F431" s="12">
        <v>171.17</v>
      </c>
      <c r="G431" s="13">
        <f>ROUND(E431*F431,2)</f>
        <v>342.34</v>
      </c>
    </row>
    <row r="432" spans="1:7" ht="78.75" x14ac:dyDescent="0.25">
      <c r="A432" s="14"/>
      <c r="B432" s="14"/>
      <c r="C432" s="14"/>
      <c r="D432" s="18" t="s">
        <v>634</v>
      </c>
      <c r="E432" s="14"/>
      <c r="F432" s="14"/>
      <c r="G432" s="14"/>
    </row>
    <row r="433" spans="1:7" x14ac:dyDescent="0.25">
      <c r="A433" s="10" t="s">
        <v>635</v>
      </c>
      <c r="B433" s="11" t="s">
        <v>16</v>
      </c>
      <c r="C433" s="11" t="s">
        <v>70</v>
      </c>
      <c r="D433" s="18" t="s">
        <v>636</v>
      </c>
      <c r="E433" s="12">
        <v>2</v>
      </c>
      <c r="F433" s="12">
        <v>75.37</v>
      </c>
      <c r="G433" s="13">
        <f>ROUND(E433*F433,2)</f>
        <v>150.74</v>
      </c>
    </row>
    <row r="434" spans="1:7" ht="33.75" x14ac:dyDescent="0.25">
      <c r="A434" s="14"/>
      <c r="B434" s="14"/>
      <c r="C434" s="14"/>
      <c r="D434" s="18" t="s">
        <v>637</v>
      </c>
      <c r="E434" s="14"/>
      <c r="F434" s="14"/>
      <c r="G434" s="14"/>
    </row>
    <row r="435" spans="1:7" x14ac:dyDescent="0.25">
      <c r="A435" s="10" t="s">
        <v>638</v>
      </c>
      <c r="B435" s="11" t="s">
        <v>16</v>
      </c>
      <c r="C435" s="11" t="s">
        <v>90</v>
      </c>
      <c r="D435" s="18" t="s">
        <v>639</v>
      </c>
      <c r="E435" s="12">
        <v>2</v>
      </c>
      <c r="F435" s="12">
        <v>325.58</v>
      </c>
      <c r="G435" s="13">
        <f>ROUND(E435*F435,2)</f>
        <v>651.16</v>
      </c>
    </row>
    <row r="436" spans="1:7" ht="67.5" x14ac:dyDescent="0.25">
      <c r="A436" s="14"/>
      <c r="B436" s="14"/>
      <c r="C436" s="14"/>
      <c r="D436" s="18" t="s">
        <v>640</v>
      </c>
      <c r="E436" s="14"/>
      <c r="F436" s="14"/>
      <c r="G436" s="14"/>
    </row>
    <row r="437" spans="1:7" ht="22.5" x14ac:dyDescent="0.25">
      <c r="A437" s="10" t="s">
        <v>641</v>
      </c>
      <c r="B437" s="11" t="s">
        <v>16</v>
      </c>
      <c r="C437" s="11" t="s">
        <v>90</v>
      </c>
      <c r="D437" s="18" t="s">
        <v>642</v>
      </c>
      <c r="E437" s="12">
        <v>1</v>
      </c>
      <c r="F437" s="12">
        <v>944.56</v>
      </c>
      <c r="G437" s="13">
        <f>ROUND(E437*F437,2)</f>
        <v>944.56</v>
      </c>
    </row>
    <row r="438" spans="1:7" ht="123.75" x14ac:dyDescent="0.25">
      <c r="A438" s="14"/>
      <c r="B438" s="14"/>
      <c r="C438" s="14"/>
      <c r="D438" s="18" t="s">
        <v>643</v>
      </c>
      <c r="E438" s="14"/>
      <c r="F438" s="14"/>
      <c r="G438" s="14"/>
    </row>
    <row r="439" spans="1:7" x14ac:dyDescent="0.25">
      <c r="A439" s="14"/>
      <c r="B439" s="14"/>
      <c r="C439" s="14"/>
      <c r="D439" s="22" t="s">
        <v>644</v>
      </c>
      <c r="E439" s="12">
        <v>1</v>
      </c>
      <c r="F439" s="15">
        <f>G401+G403+G405+G407+G409+G411+G413+G415+G417+G419+G421+G423+G425+G427+G429+G431+G433+G435+G437</f>
        <v>12939.3</v>
      </c>
      <c r="G439" s="15">
        <f>ROUND(E439*F439,2)</f>
        <v>12939.3</v>
      </c>
    </row>
    <row r="440" spans="1:7" ht="0.95" customHeight="1" x14ac:dyDescent="0.25">
      <c r="A440" s="16"/>
      <c r="B440" s="16"/>
      <c r="C440" s="16"/>
      <c r="D440" s="23"/>
      <c r="E440" s="16"/>
      <c r="F440" s="16"/>
      <c r="G440" s="16"/>
    </row>
    <row r="441" spans="1:7" x14ac:dyDescent="0.25">
      <c r="A441" s="14"/>
      <c r="B441" s="14"/>
      <c r="C441" s="14"/>
      <c r="D441" s="22" t="s">
        <v>645</v>
      </c>
      <c r="E441" s="17">
        <v>1</v>
      </c>
      <c r="F441" s="15">
        <f>G289+G332+G349+G400</f>
        <v>89345.4</v>
      </c>
      <c r="G441" s="15">
        <f>ROUND(E441*F441,2)</f>
        <v>89345.4</v>
      </c>
    </row>
    <row r="442" spans="1:7" ht="0.95" customHeight="1" x14ac:dyDescent="0.25">
      <c r="A442" s="16"/>
      <c r="B442" s="16"/>
      <c r="C442" s="16"/>
      <c r="D442" s="23"/>
      <c r="E442" s="16"/>
      <c r="F442" s="16"/>
      <c r="G442" s="16"/>
    </row>
    <row r="443" spans="1:7" ht="22.5" x14ac:dyDescent="0.25">
      <c r="A443" s="5" t="s">
        <v>646</v>
      </c>
      <c r="B443" s="5" t="s">
        <v>10</v>
      </c>
      <c r="C443" s="5" t="s">
        <v>11</v>
      </c>
      <c r="D443" s="20" t="s">
        <v>647</v>
      </c>
      <c r="E443" s="6">
        <f>E557</f>
        <v>1</v>
      </c>
      <c r="F443" s="7">
        <f>F557</f>
        <v>102157.05</v>
      </c>
      <c r="G443" s="7">
        <f>G557</f>
        <v>102157.05</v>
      </c>
    </row>
    <row r="444" spans="1:7" x14ac:dyDescent="0.25">
      <c r="A444" s="8" t="s">
        <v>648</v>
      </c>
      <c r="B444" s="8" t="s">
        <v>10</v>
      </c>
      <c r="C444" s="8" t="s">
        <v>11</v>
      </c>
      <c r="D444" s="21" t="s">
        <v>649</v>
      </c>
      <c r="E444" s="9">
        <f>E487</f>
        <v>1</v>
      </c>
      <c r="F444" s="9">
        <f>F487</f>
        <v>61556.89</v>
      </c>
      <c r="G444" s="9">
        <f>G487</f>
        <v>61556.89</v>
      </c>
    </row>
    <row r="445" spans="1:7" x14ac:dyDescent="0.25">
      <c r="A445" s="10" t="s">
        <v>650</v>
      </c>
      <c r="B445" s="11" t="s">
        <v>16</v>
      </c>
      <c r="C445" s="11" t="s">
        <v>90</v>
      </c>
      <c r="D445" s="18" t="s">
        <v>651</v>
      </c>
      <c r="E445" s="12">
        <v>1</v>
      </c>
      <c r="F445" s="12">
        <v>1083.31</v>
      </c>
      <c r="G445" s="13">
        <f>ROUND(E445*F445,2)</f>
        <v>1083.31</v>
      </c>
    </row>
    <row r="446" spans="1:7" ht="112.5" x14ac:dyDescent="0.25">
      <c r="A446" s="14"/>
      <c r="B446" s="14"/>
      <c r="C446" s="14"/>
      <c r="D446" s="18" t="s">
        <v>652</v>
      </c>
      <c r="E446" s="14"/>
      <c r="F446" s="14"/>
      <c r="G446" s="14"/>
    </row>
    <row r="447" spans="1:7" x14ac:dyDescent="0.25">
      <c r="A447" s="10" t="s">
        <v>653</v>
      </c>
      <c r="B447" s="11" t="s">
        <v>16</v>
      </c>
      <c r="C447" s="11" t="s">
        <v>90</v>
      </c>
      <c r="D447" s="18" t="s">
        <v>654</v>
      </c>
      <c r="E447" s="12">
        <v>1</v>
      </c>
      <c r="F447" s="12">
        <v>2217.6</v>
      </c>
      <c r="G447" s="13">
        <f>ROUND(E447*F447,2)</f>
        <v>2217.6</v>
      </c>
    </row>
    <row r="448" spans="1:7" ht="90" x14ac:dyDescent="0.25">
      <c r="A448" s="14"/>
      <c r="B448" s="14"/>
      <c r="C448" s="14"/>
      <c r="D448" s="18" t="s">
        <v>655</v>
      </c>
      <c r="E448" s="14"/>
      <c r="F448" s="14"/>
      <c r="G448" s="14"/>
    </row>
    <row r="449" spans="1:7" x14ac:dyDescent="0.25">
      <c r="A449" s="10" t="s">
        <v>656</v>
      </c>
      <c r="B449" s="11" t="s">
        <v>16</v>
      </c>
      <c r="C449" s="11" t="s">
        <v>90</v>
      </c>
      <c r="D449" s="18" t="s">
        <v>657</v>
      </c>
      <c r="E449" s="12">
        <v>1</v>
      </c>
      <c r="F449" s="12">
        <v>828.41</v>
      </c>
      <c r="G449" s="13">
        <f>ROUND(E449*F449,2)</f>
        <v>828.41</v>
      </c>
    </row>
    <row r="450" spans="1:7" ht="78.75" x14ac:dyDescent="0.25">
      <c r="A450" s="14"/>
      <c r="B450" s="14"/>
      <c r="C450" s="14"/>
      <c r="D450" s="18" t="s">
        <v>658</v>
      </c>
      <c r="E450" s="14"/>
      <c r="F450" s="14"/>
      <c r="G450" s="14"/>
    </row>
    <row r="451" spans="1:7" ht="22.5" x14ac:dyDescent="0.25">
      <c r="A451" s="10" t="s">
        <v>659</v>
      </c>
      <c r="B451" s="11" t="s">
        <v>16</v>
      </c>
      <c r="C451" s="11" t="s">
        <v>90</v>
      </c>
      <c r="D451" s="18" t="s">
        <v>660</v>
      </c>
      <c r="E451" s="12">
        <v>1</v>
      </c>
      <c r="F451" s="12">
        <v>15413.15</v>
      </c>
      <c r="G451" s="13">
        <f>ROUND(E451*F451,2)</f>
        <v>15413.15</v>
      </c>
    </row>
    <row r="452" spans="1:7" ht="101.25" x14ac:dyDescent="0.25">
      <c r="A452" s="14"/>
      <c r="B452" s="14"/>
      <c r="C452" s="14"/>
      <c r="D452" s="18" t="s">
        <v>661</v>
      </c>
      <c r="E452" s="14"/>
      <c r="F452" s="14"/>
      <c r="G452" s="14"/>
    </row>
    <row r="453" spans="1:7" x14ac:dyDescent="0.25">
      <c r="A453" s="10" t="s">
        <v>662</v>
      </c>
      <c r="B453" s="11" t="s">
        <v>16</v>
      </c>
      <c r="C453" s="11" t="s">
        <v>173</v>
      </c>
      <c r="D453" s="18" t="s">
        <v>663</v>
      </c>
      <c r="E453" s="12">
        <v>1632</v>
      </c>
      <c r="F453" s="12">
        <v>3.66</v>
      </c>
      <c r="G453" s="13">
        <f>ROUND(E453*F453,2)</f>
        <v>5973.12</v>
      </c>
    </row>
    <row r="454" spans="1:7" ht="101.25" x14ac:dyDescent="0.25">
      <c r="A454" s="14"/>
      <c r="B454" s="14"/>
      <c r="C454" s="14"/>
      <c r="D454" s="18" t="s">
        <v>664</v>
      </c>
      <c r="E454" s="14"/>
      <c r="F454" s="14"/>
      <c r="G454" s="14"/>
    </row>
    <row r="455" spans="1:7" x14ac:dyDescent="0.25">
      <c r="A455" s="10" t="s">
        <v>665</v>
      </c>
      <c r="B455" s="11" t="s">
        <v>16</v>
      </c>
      <c r="C455" s="11" t="s">
        <v>173</v>
      </c>
      <c r="D455" s="18" t="s">
        <v>666</v>
      </c>
      <c r="E455" s="12">
        <v>1527</v>
      </c>
      <c r="F455" s="12">
        <v>3.96</v>
      </c>
      <c r="G455" s="13">
        <f>ROUND(E455*F455,2)</f>
        <v>6046.92</v>
      </c>
    </row>
    <row r="456" spans="1:7" ht="101.25" x14ac:dyDescent="0.25">
      <c r="A456" s="14"/>
      <c r="B456" s="14"/>
      <c r="C456" s="14"/>
      <c r="D456" s="18" t="s">
        <v>667</v>
      </c>
      <c r="E456" s="14"/>
      <c r="F456" s="14"/>
      <c r="G456" s="14"/>
    </row>
    <row r="457" spans="1:7" x14ac:dyDescent="0.25">
      <c r="A457" s="10" t="s">
        <v>668</v>
      </c>
      <c r="B457" s="11" t="s">
        <v>16</v>
      </c>
      <c r="C457" s="11" t="s">
        <v>173</v>
      </c>
      <c r="D457" s="18" t="s">
        <v>669</v>
      </c>
      <c r="E457" s="12">
        <v>69.599999999999994</v>
      </c>
      <c r="F457" s="12">
        <v>6.53</v>
      </c>
      <c r="G457" s="13">
        <f>ROUND(E457*F457,2)</f>
        <v>454.49</v>
      </c>
    </row>
    <row r="458" spans="1:7" ht="101.25" x14ac:dyDescent="0.25">
      <c r="A458" s="14"/>
      <c r="B458" s="14"/>
      <c r="C458" s="14"/>
      <c r="D458" s="18" t="s">
        <v>670</v>
      </c>
      <c r="E458" s="14"/>
      <c r="F458" s="14"/>
      <c r="G458" s="14"/>
    </row>
    <row r="459" spans="1:7" x14ac:dyDescent="0.25">
      <c r="A459" s="10" t="s">
        <v>671</v>
      </c>
      <c r="B459" s="11" t="s">
        <v>16</v>
      </c>
      <c r="C459" s="11" t="s">
        <v>173</v>
      </c>
      <c r="D459" s="18" t="s">
        <v>672</v>
      </c>
      <c r="E459" s="12">
        <v>161.1</v>
      </c>
      <c r="F459" s="12">
        <v>12.11</v>
      </c>
      <c r="G459" s="13">
        <f>ROUND(E459*F459,2)</f>
        <v>1950.92</v>
      </c>
    </row>
    <row r="460" spans="1:7" ht="101.25" x14ac:dyDescent="0.25">
      <c r="A460" s="14"/>
      <c r="B460" s="14"/>
      <c r="C460" s="14"/>
      <c r="D460" s="18" t="s">
        <v>673</v>
      </c>
      <c r="E460" s="14"/>
      <c r="F460" s="14"/>
      <c r="G460" s="14"/>
    </row>
    <row r="461" spans="1:7" ht="22.5" x14ac:dyDescent="0.25">
      <c r="A461" s="10" t="s">
        <v>674</v>
      </c>
      <c r="B461" s="11" t="s">
        <v>16</v>
      </c>
      <c r="C461" s="11" t="s">
        <v>11</v>
      </c>
      <c r="D461" s="18" t="s">
        <v>675</v>
      </c>
      <c r="E461" s="12">
        <v>43</v>
      </c>
      <c r="F461" s="12">
        <v>18.739999999999998</v>
      </c>
      <c r="G461" s="13">
        <f>ROUND(E461*F461,2)</f>
        <v>805.82</v>
      </c>
    </row>
    <row r="462" spans="1:7" ht="112.5" x14ac:dyDescent="0.25">
      <c r="A462" s="14"/>
      <c r="B462" s="14"/>
      <c r="C462" s="14"/>
      <c r="D462" s="18" t="s">
        <v>676</v>
      </c>
      <c r="E462" s="14"/>
      <c r="F462" s="14"/>
      <c r="G462" s="14"/>
    </row>
    <row r="463" spans="1:7" x14ac:dyDescent="0.25">
      <c r="A463" s="10" t="s">
        <v>677</v>
      </c>
      <c r="B463" s="11" t="s">
        <v>16</v>
      </c>
      <c r="C463" s="11" t="s">
        <v>90</v>
      </c>
      <c r="D463" s="18" t="s">
        <v>678</v>
      </c>
      <c r="E463" s="12">
        <v>11</v>
      </c>
      <c r="F463" s="12">
        <v>13.62</v>
      </c>
      <c r="G463" s="13">
        <f>ROUND(E463*F463,2)</f>
        <v>149.82</v>
      </c>
    </row>
    <row r="464" spans="1:7" ht="123.75" x14ac:dyDescent="0.25">
      <c r="A464" s="14"/>
      <c r="B464" s="14"/>
      <c r="C464" s="14"/>
      <c r="D464" s="18" t="s">
        <v>679</v>
      </c>
      <c r="E464" s="14"/>
      <c r="F464" s="14"/>
      <c r="G464" s="14"/>
    </row>
    <row r="465" spans="1:7" x14ac:dyDescent="0.25">
      <c r="A465" s="10" t="s">
        <v>680</v>
      </c>
      <c r="B465" s="11" t="s">
        <v>16</v>
      </c>
      <c r="C465" s="11" t="s">
        <v>173</v>
      </c>
      <c r="D465" s="18" t="s">
        <v>681</v>
      </c>
      <c r="E465" s="12">
        <v>521.80999999999995</v>
      </c>
      <c r="F465" s="12">
        <v>8.8699999999999992</v>
      </c>
      <c r="G465" s="13">
        <f>ROUND(E465*F465,2)</f>
        <v>4628.45</v>
      </c>
    </row>
    <row r="466" spans="1:7" ht="56.25" x14ac:dyDescent="0.25">
      <c r="A466" s="14"/>
      <c r="B466" s="14"/>
      <c r="C466" s="14"/>
      <c r="D466" s="18" t="s">
        <v>682</v>
      </c>
      <c r="E466" s="14"/>
      <c r="F466" s="14"/>
      <c r="G466" s="14"/>
    </row>
    <row r="467" spans="1:7" x14ac:dyDescent="0.25">
      <c r="A467" s="10" t="s">
        <v>683</v>
      </c>
      <c r="B467" s="11" t="s">
        <v>16</v>
      </c>
      <c r="C467" s="11" t="s">
        <v>90</v>
      </c>
      <c r="D467" s="18" t="s">
        <v>684</v>
      </c>
      <c r="E467" s="12">
        <v>21</v>
      </c>
      <c r="F467" s="12">
        <v>45.66</v>
      </c>
      <c r="G467" s="13">
        <f>ROUND(E467*F467,2)</f>
        <v>958.86</v>
      </c>
    </row>
    <row r="468" spans="1:7" ht="146.25" x14ac:dyDescent="0.25">
      <c r="A468" s="14"/>
      <c r="B468" s="14"/>
      <c r="C468" s="14"/>
      <c r="D468" s="18" t="s">
        <v>685</v>
      </c>
      <c r="E468" s="14"/>
      <c r="F468" s="14"/>
      <c r="G468" s="14"/>
    </row>
    <row r="469" spans="1:7" x14ac:dyDescent="0.25">
      <c r="A469" s="10" t="s">
        <v>686</v>
      </c>
      <c r="B469" s="11" t="s">
        <v>16</v>
      </c>
      <c r="C469" s="11" t="s">
        <v>90</v>
      </c>
      <c r="D469" s="18" t="s">
        <v>687</v>
      </c>
      <c r="E469" s="12">
        <v>2</v>
      </c>
      <c r="F469" s="12">
        <v>58.19</v>
      </c>
      <c r="G469" s="13">
        <f>ROUND(E469*F469,2)</f>
        <v>116.38</v>
      </c>
    </row>
    <row r="470" spans="1:7" ht="146.25" x14ac:dyDescent="0.25">
      <c r="A470" s="14"/>
      <c r="B470" s="14"/>
      <c r="C470" s="14"/>
      <c r="D470" s="18" t="s">
        <v>688</v>
      </c>
      <c r="E470" s="14"/>
      <c r="F470" s="14"/>
      <c r="G470" s="14"/>
    </row>
    <row r="471" spans="1:7" ht="22.5" x14ac:dyDescent="0.25">
      <c r="A471" s="10" t="s">
        <v>689</v>
      </c>
      <c r="B471" s="11" t="s">
        <v>16</v>
      </c>
      <c r="C471" s="11" t="s">
        <v>90</v>
      </c>
      <c r="D471" s="18" t="s">
        <v>690</v>
      </c>
      <c r="E471" s="12">
        <v>6</v>
      </c>
      <c r="F471" s="12">
        <v>48.63</v>
      </c>
      <c r="G471" s="13">
        <f>ROUND(E471*F471,2)</f>
        <v>291.77999999999997</v>
      </c>
    </row>
    <row r="472" spans="1:7" ht="168.75" x14ac:dyDescent="0.25">
      <c r="A472" s="14"/>
      <c r="B472" s="14"/>
      <c r="C472" s="14"/>
      <c r="D472" s="18" t="s">
        <v>691</v>
      </c>
      <c r="E472" s="14"/>
      <c r="F472" s="14"/>
      <c r="G472" s="14"/>
    </row>
    <row r="473" spans="1:7" ht="22.5" x14ac:dyDescent="0.25">
      <c r="A473" s="10" t="s">
        <v>692</v>
      </c>
      <c r="B473" s="11" t="s">
        <v>16</v>
      </c>
      <c r="C473" s="11" t="s">
        <v>90</v>
      </c>
      <c r="D473" s="18" t="s">
        <v>693</v>
      </c>
      <c r="E473" s="12">
        <v>4</v>
      </c>
      <c r="F473" s="12">
        <v>183.23</v>
      </c>
      <c r="G473" s="13">
        <f>ROUND(E473*F473,2)</f>
        <v>732.92</v>
      </c>
    </row>
    <row r="474" spans="1:7" ht="168.75" x14ac:dyDescent="0.25">
      <c r="A474" s="14"/>
      <c r="B474" s="14"/>
      <c r="C474" s="14"/>
      <c r="D474" s="18" t="s">
        <v>694</v>
      </c>
      <c r="E474" s="14"/>
      <c r="F474" s="14"/>
      <c r="G474" s="14"/>
    </row>
    <row r="475" spans="1:7" ht="22.5" x14ac:dyDescent="0.25">
      <c r="A475" s="10" t="s">
        <v>695</v>
      </c>
      <c r="B475" s="11" t="s">
        <v>16</v>
      </c>
      <c r="C475" s="11" t="s">
        <v>90</v>
      </c>
      <c r="D475" s="18" t="s">
        <v>696</v>
      </c>
      <c r="E475" s="12">
        <v>1</v>
      </c>
      <c r="F475" s="12">
        <v>194.49</v>
      </c>
      <c r="G475" s="13">
        <f>ROUND(E475*F475,2)</f>
        <v>194.49</v>
      </c>
    </row>
    <row r="476" spans="1:7" ht="180" x14ac:dyDescent="0.25">
      <c r="A476" s="14"/>
      <c r="B476" s="14"/>
      <c r="C476" s="14"/>
      <c r="D476" s="18" t="s">
        <v>697</v>
      </c>
      <c r="E476" s="14"/>
      <c r="F476" s="14"/>
      <c r="G476" s="14"/>
    </row>
    <row r="477" spans="1:7" ht="22.5" x14ac:dyDescent="0.25">
      <c r="A477" s="10" t="s">
        <v>698</v>
      </c>
      <c r="B477" s="11" t="s">
        <v>16</v>
      </c>
      <c r="C477" s="11" t="s">
        <v>173</v>
      </c>
      <c r="D477" s="18" t="s">
        <v>699</v>
      </c>
      <c r="E477" s="12">
        <v>329.5</v>
      </c>
      <c r="F477" s="12">
        <v>32.18</v>
      </c>
      <c r="G477" s="13">
        <f>ROUND(E477*F477,2)</f>
        <v>10603.31</v>
      </c>
    </row>
    <row r="478" spans="1:7" ht="78.75" x14ac:dyDescent="0.25">
      <c r="A478" s="14"/>
      <c r="B478" s="14"/>
      <c r="C478" s="14"/>
      <c r="D478" s="18" t="s">
        <v>700</v>
      </c>
      <c r="E478" s="14"/>
      <c r="F478" s="14"/>
      <c r="G478" s="14"/>
    </row>
    <row r="479" spans="1:7" ht="22.5" x14ac:dyDescent="0.25">
      <c r="A479" s="10" t="s">
        <v>701</v>
      </c>
      <c r="B479" s="11" t="s">
        <v>16</v>
      </c>
      <c r="C479" s="11" t="s">
        <v>173</v>
      </c>
      <c r="D479" s="18" t="s">
        <v>702</v>
      </c>
      <c r="E479" s="12">
        <v>163.06</v>
      </c>
      <c r="F479" s="12">
        <v>44.29</v>
      </c>
      <c r="G479" s="13">
        <f>ROUND(E479*F479,2)</f>
        <v>7221.93</v>
      </c>
    </row>
    <row r="480" spans="1:7" ht="78.75" x14ac:dyDescent="0.25">
      <c r="A480" s="14"/>
      <c r="B480" s="14"/>
      <c r="C480" s="14"/>
      <c r="D480" s="18" t="s">
        <v>703</v>
      </c>
      <c r="E480" s="14"/>
      <c r="F480" s="14"/>
      <c r="G480" s="14"/>
    </row>
    <row r="481" spans="1:7" ht="22.5" x14ac:dyDescent="0.25">
      <c r="A481" s="10" t="s">
        <v>704</v>
      </c>
      <c r="B481" s="11" t="s">
        <v>16</v>
      </c>
      <c r="C481" s="11" t="s">
        <v>173</v>
      </c>
      <c r="D481" s="18" t="s">
        <v>705</v>
      </c>
      <c r="E481" s="12">
        <v>29.25</v>
      </c>
      <c r="F481" s="12">
        <v>50.29</v>
      </c>
      <c r="G481" s="13">
        <f>ROUND(E481*F481,2)</f>
        <v>1470.98</v>
      </c>
    </row>
    <row r="482" spans="1:7" ht="78.75" x14ac:dyDescent="0.25">
      <c r="A482" s="14"/>
      <c r="B482" s="14"/>
      <c r="C482" s="14"/>
      <c r="D482" s="18" t="s">
        <v>706</v>
      </c>
      <c r="E482" s="14"/>
      <c r="F482" s="14"/>
      <c r="G482" s="14"/>
    </row>
    <row r="483" spans="1:7" x14ac:dyDescent="0.25">
      <c r="A483" s="10" t="s">
        <v>707</v>
      </c>
      <c r="B483" s="11" t="s">
        <v>16</v>
      </c>
      <c r="C483" s="11" t="s">
        <v>90</v>
      </c>
      <c r="D483" s="18" t="s">
        <v>708</v>
      </c>
      <c r="E483" s="12">
        <v>8</v>
      </c>
      <c r="F483" s="12">
        <v>13.62</v>
      </c>
      <c r="G483" s="13">
        <f>ROUND(E483*F483,2)</f>
        <v>108.96</v>
      </c>
    </row>
    <row r="484" spans="1:7" ht="112.5" x14ac:dyDescent="0.25">
      <c r="A484" s="14"/>
      <c r="B484" s="14"/>
      <c r="C484" s="14"/>
      <c r="D484" s="18" t="s">
        <v>709</v>
      </c>
      <c r="E484" s="14"/>
      <c r="F484" s="14"/>
      <c r="G484" s="14"/>
    </row>
    <row r="485" spans="1:7" x14ac:dyDescent="0.25">
      <c r="A485" s="10" t="s">
        <v>710</v>
      </c>
      <c r="B485" s="11" t="s">
        <v>16</v>
      </c>
      <c r="C485" s="11" t="s">
        <v>173</v>
      </c>
      <c r="D485" s="18" t="s">
        <v>711</v>
      </c>
      <c r="E485" s="12">
        <v>38.35</v>
      </c>
      <c r="F485" s="12">
        <v>7.96</v>
      </c>
      <c r="G485" s="13">
        <f>ROUND(E485*F485,2)</f>
        <v>305.27</v>
      </c>
    </row>
    <row r="486" spans="1:7" ht="101.25" x14ac:dyDescent="0.25">
      <c r="A486" s="14"/>
      <c r="B486" s="14"/>
      <c r="C486" s="14"/>
      <c r="D486" s="18" t="s">
        <v>712</v>
      </c>
      <c r="E486" s="14"/>
      <c r="F486" s="14"/>
      <c r="G486" s="14"/>
    </row>
    <row r="487" spans="1:7" x14ac:dyDescent="0.25">
      <c r="A487" s="14"/>
      <c r="B487" s="14"/>
      <c r="C487" s="14"/>
      <c r="D487" s="22" t="s">
        <v>713</v>
      </c>
      <c r="E487" s="12">
        <v>1</v>
      </c>
      <c r="F487" s="15">
        <f>G445+G447+G449+G451+G453+G455+G457+G459+G461+G463+G465+G467+G469+G471+G473+G475+G477+G479+G481+G483+G485</f>
        <v>61556.89</v>
      </c>
      <c r="G487" s="15">
        <f>ROUND(E487*F487,2)</f>
        <v>61556.89</v>
      </c>
    </row>
    <row r="488" spans="1:7" ht="0.95" customHeight="1" x14ac:dyDescent="0.25">
      <c r="A488" s="16"/>
      <c r="B488" s="16"/>
      <c r="C488" s="16"/>
      <c r="D488" s="23"/>
      <c r="E488" s="16"/>
      <c r="F488" s="16"/>
      <c r="G488" s="16"/>
    </row>
    <row r="489" spans="1:7" x14ac:dyDescent="0.25">
      <c r="A489" s="8" t="s">
        <v>714</v>
      </c>
      <c r="B489" s="8" t="s">
        <v>10</v>
      </c>
      <c r="C489" s="8" t="s">
        <v>11</v>
      </c>
      <c r="D489" s="21" t="s">
        <v>715</v>
      </c>
      <c r="E489" s="9">
        <f>E521</f>
        <v>1</v>
      </c>
      <c r="F489" s="9">
        <f>F521</f>
        <v>23181.69</v>
      </c>
      <c r="G489" s="9">
        <f>G521</f>
        <v>23181.69</v>
      </c>
    </row>
    <row r="490" spans="1:7" ht="90" x14ac:dyDescent="0.25">
      <c r="A490" s="14"/>
      <c r="B490" s="14"/>
      <c r="C490" s="14"/>
      <c r="D490" s="18" t="s">
        <v>716</v>
      </c>
      <c r="E490" s="14"/>
      <c r="F490" s="14"/>
      <c r="G490" s="14"/>
    </row>
    <row r="491" spans="1:7" x14ac:dyDescent="0.25">
      <c r="A491" s="10" t="s">
        <v>717</v>
      </c>
      <c r="B491" s="11" t="s">
        <v>16</v>
      </c>
      <c r="C491" s="11" t="s">
        <v>90</v>
      </c>
      <c r="D491" s="18" t="s">
        <v>718</v>
      </c>
      <c r="E491" s="12">
        <v>1</v>
      </c>
      <c r="F491" s="12">
        <v>1315.96</v>
      </c>
      <c r="G491" s="13">
        <f>ROUND(E491*F491,2)</f>
        <v>1315.96</v>
      </c>
    </row>
    <row r="492" spans="1:7" ht="90" x14ac:dyDescent="0.25">
      <c r="A492" s="14"/>
      <c r="B492" s="14"/>
      <c r="C492" s="14"/>
      <c r="D492" s="18" t="s">
        <v>719</v>
      </c>
      <c r="E492" s="14"/>
      <c r="F492" s="14"/>
      <c r="G492" s="14"/>
    </row>
    <row r="493" spans="1:7" x14ac:dyDescent="0.25">
      <c r="A493" s="10" t="s">
        <v>720</v>
      </c>
      <c r="B493" s="11" t="s">
        <v>16</v>
      </c>
      <c r="C493" s="11" t="s">
        <v>90</v>
      </c>
      <c r="D493" s="18" t="s">
        <v>721</v>
      </c>
      <c r="E493" s="12">
        <v>54</v>
      </c>
      <c r="F493" s="12">
        <v>68.930000000000007</v>
      </c>
      <c r="G493" s="13">
        <f>ROUND(E493*F493,2)</f>
        <v>3722.22</v>
      </c>
    </row>
    <row r="494" spans="1:7" ht="90" x14ac:dyDescent="0.25">
      <c r="A494" s="14"/>
      <c r="B494" s="14"/>
      <c r="C494" s="14"/>
      <c r="D494" s="18" t="s">
        <v>722</v>
      </c>
      <c r="E494" s="14"/>
      <c r="F494" s="14"/>
      <c r="G494" s="14"/>
    </row>
    <row r="495" spans="1:7" ht="22.5" x14ac:dyDescent="0.25">
      <c r="A495" s="10" t="s">
        <v>723</v>
      </c>
      <c r="B495" s="11" t="s">
        <v>16</v>
      </c>
      <c r="C495" s="11" t="s">
        <v>90</v>
      </c>
      <c r="D495" s="18" t="s">
        <v>724</v>
      </c>
      <c r="E495" s="12">
        <v>1</v>
      </c>
      <c r="F495" s="12">
        <v>118.08</v>
      </c>
      <c r="G495" s="13">
        <f>ROUND(E495*F495,2)</f>
        <v>118.08</v>
      </c>
    </row>
    <row r="496" spans="1:7" ht="22.5" x14ac:dyDescent="0.25">
      <c r="A496" s="14"/>
      <c r="B496" s="14"/>
      <c r="C496" s="14"/>
      <c r="D496" s="18" t="s">
        <v>724</v>
      </c>
      <c r="E496" s="14"/>
      <c r="F496" s="14"/>
      <c r="G496" s="14"/>
    </row>
    <row r="497" spans="1:7" x14ac:dyDescent="0.25">
      <c r="A497" s="10" t="s">
        <v>725</v>
      </c>
      <c r="B497" s="11" t="s">
        <v>16</v>
      </c>
      <c r="C497" s="11" t="s">
        <v>90</v>
      </c>
      <c r="D497" s="18" t="s">
        <v>726</v>
      </c>
      <c r="E497" s="12">
        <v>76</v>
      </c>
      <c r="F497" s="12">
        <v>67.900000000000006</v>
      </c>
      <c r="G497" s="13">
        <f>ROUND(E497*F497,2)</f>
        <v>5160.3999999999996</v>
      </c>
    </row>
    <row r="498" spans="1:7" ht="90" x14ac:dyDescent="0.25">
      <c r="A498" s="14"/>
      <c r="B498" s="14"/>
      <c r="C498" s="14"/>
      <c r="D498" s="18" t="s">
        <v>727</v>
      </c>
      <c r="E498" s="14"/>
      <c r="F498" s="14"/>
      <c r="G498" s="14"/>
    </row>
    <row r="499" spans="1:7" x14ac:dyDescent="0.25">
      <c r="A499" s="10" t="s">
        <v>728</v>
      </c>
      <c r="B499" s="11" t="s">
        <v>16</v>
      </c>
      <c r="C499" s="11" t="s">
        <v>90</v>
      </c>
      <c r="D499" s="18" t="s">
        <v>729</v>
      </c>
      <c r="E499" s="12">
        <v>38</v>
      </c>
      <c r="F499" s="12">
        <v>74.38</v>
      </c>
      <c r="G499" s="13">
        <f>ROUND(E499*F499,2)</f>
        <v>2826.44</v>
      </c>
    </row>
    <row r="500" spans="1:7" ht="112.5" x14ac:dyDescent="0.25">
      <c r="A500" s="14"/>
      <c r="B500" s="14"/>
      <c r="C500" s="14"/>
      <c r="D500" s="18" t="s">
        <v>730</v>
      </c>
      <c r="E500" s="14"/>
      <c r="F500" s="14"/>
      <c r="G500" s="14"/>
    </row>
    <row r="501" spans="1:7" x14ac:dyDescent="0.25">
      <c r="A501" s="10" t="s">
        <v>731</v>
      </c>
      <c r="B501" s="11" t="s">
        <v>16</v>
      </c>
      <c r="C501" s="11" t="s">
        <v>90</v>
      </c>
      <c r="D501" s="18" t="s">
        <v>732</v>
      </c>
      <c r="E501" s="12">
        <v>10</v>
      </c>
      <c r="F501" s="12">
        <v>79.69</v>
      </c>
      <c r="G501" s="13">
        <f>ROUND(E501*F501,2)</f>
        <v>796.9</v>
      </c>
    </row>
    <row r="502" spans="1:7" ht="90" x14ac:dyDescent="0.25">
      <c r="A502" s="14"/>
      <c r="B502" s="14"/>
      <c r="C502" s="14"/>
      <c r="D502" s="18" t="s">
        <v>733</v>
      </c>
      <c r="E502" s="14"/>
      <c r="F502" s="14"/>
      <c r="G502" s="14"/>
    </row>
    <row r="503" spans="1:7" x14ac:dyDescent="0.25">
      <c r="A503" s="10" t="s">
        <v>734</v>
      </c>
      <c r="B503" s="11" t="s">
        <v>16</v>
      </c>
      <c r="C503" s="11" t="s">
        <v>90</v>
      </c>
      <c r="D503" s="18" t="s">
        <v>735</v>
      </c>
      <c r="E503" s="12">
        <v>25</v>
      </c>
      <c r="F503" s="12">
        <v>64.53</v>
      </c>
      <c r="G503" s="13">
        <f>ROUND(E503*F503,2)</f>
        <v>1613.25</v>
      </c>
    </row>
    <row r="504" spans="1:7" ht="90" x14ac:dyDescent="0.25">
      <c r="A504" s="14"/>
      <c r="B504" s="14"/>
      <c r="C504" s="14"/>
      <c r="D504" s="18" t="s">
        <v>736</v>
      </c>
      <c r="E504" s="14"/>
      <c r="F504" s="14"/>
      <c r="G504" s="14"/>
    </row>
    <row r="505" spans="1:7" x14ac:dyDescent="0.25">
      <c r="A505" s="10" t="s">
        <v>737</v>
      </c>
      <c r="B505" s="11" t="s">
        <v>16</v>
      </c>
      <c r="C505" s="11" t="s">
        <v>90</v>
      </c>
      <c r="D505" s="18" t="s">
        <v>738</v>
      </c>
      <c r="E505" s="12">
        <v>12</v>
      </c>
      <c r="F505" s="12">
        <v>70.739999999999995</v>
      </c>
      <c r="G505" s="13">
        <f>ROUND(E505*F505,2)</f>
        <v>848.88</v>
      </c>
    </row>
    <row r="506" spans="1:7" ht="112.5" x14ac:dyDescent="0.25">
      <c r="A506" s="14"/>
      <c r="B506" s="14"/>
      <c r="C506" s="14"/>
      <c r="D506" s="18" t="s">
        <v>739</v>
      </c>
      <c r="E506" s="14"/>
      <c r="F506" s="14"/>
      <c r="G506" s="14"/>
    </row>
    <row r="507" spans="1:7" x14ac:dyDescent="0.25">
      <c r="A507" s="10" t="s">
        <v>740</v>
      </c>
      <c r="B507" s="11" t="s">
        <v>16</v>
      </c>
      <c r="C507" s="11" t="s">
        <v>90</v>
      </c>
      <c r="D507" s="18" t="s">
        <v>741</v>
      </c>
      <c r="E507" s="12">
        <v>20</v>
      </c>
      <c r="F507" s="12">
        <v>77.680000000000007</v>
      </c>
      <c r="G507" s="13">
        <f>ROUND(E507*F507,2)</f>
        <v>1553.6</v>
      </c>
    </row>
    <row r="508" spans="1:7" ht="112.5" x14ac:dyDescent="0.25">
      <c r="A508" s="14"/>
      <c r="B508" s="14"/>
      <c r="C508" s="14"/>
      <c r="D508" s="18" t="s">
        <v>742</v>
      </c>
      <c r="E508" s="14"/>
      <c r="F508" s="14"/>
      <c r="G508" s="14"/>
    </row>
    <row r="509" spans="1:7" x14ac:dyDescent="0.25">
      <c r="A509" s="10" t="s">
        <v>743</v>
      </c>
      <c r="B509" s="11" t="s">
        <v>16</v>
      </c>
      <c r="C509" s="11" t="s">
        <v>90</v>
      </c>
      <c r="D509" s="18" t="s">
        <v>744</v>
      </c>
      <c r="E509" s="12">
        <v>4</v>
      </c>
      <c r="F509" s="12">
        <v>81.33</v>
      </c>
      <c r="G509" s="13">
        <f>ROUND(E509*F509,2)</f>
        <v>325.32</v>
      </c>
    </row>
    <row r="510" spans="1:7" ht="112.5" x14ac:dyDescent="0.25">
      <c r="A510" s="14"/>
      <c r="B510" s="14"/>
      <c r="C510" s="14"/>
      <c r="D510" s="18" t="s">
        <v>745</v>
      </c>
      <c r="E510" s="14"/>
      <c r="F510" s="14"/>
      <c r="G510" s="14"/>
    </row>
    <row r="511" spans="1:7" x14ac:dyDescent="0.25">
      <c r="A511" s="10" t="s">
        <v>746</v>
      </c>
      <c r="B511" s="11" t="s">
        <v>16</v>
      </c>
      <c r="C511" s="11" t="s">
        <v>90</v>
      </c>
      <c r="D511" s="18" t="s">
        <v>747</v>
      </c>
      <c r="E511" s="12">
        <v>19</v>
      </c>
      <c r="F511" s="12">
        <v>70.739999999999995</v>
      </c>
      <c r="G511" s="13">
        <f>ROUND(E511*F511,2)</f>
        <v>1344.06</v>
      </c>
    </row>
    <row r="512" spans="1:7" ht="112.5" x14ac:dyDescent="0.25">
      <c r="A512" s="14"/>
      <c r="B512" s="14"/>
      <c r="C512" s="14"/>
      <c r="D512" s="18" t="s">
        <v>748</v>
      </c>
      <c r="E512" s="14"/>
      <c r="F512" s="14"/>
      <c r="G512" s="14"/>
    </row>
    <row r="513" spans="1:7" x14ac:dyDescent="0.25">
      <c r="A513" s="10" t="s">
        <v>749</v>
      </c>
      <c r="B513" s="11" t="s">
        <v>16</v>
      </c>
      <c r="C513" s="11" t="s">
        <v>90</v>
      </c>
      <c r="D513" s="18" t="s">
        <v>750</v>
      </c>
      <c r="E513" s="12">
        <v>16</v>
      </c>
      <c r="F513" s="12">
        <v>77.680000000000007</v>
      </c>
      <c r="G513" s="13">
        <f>ROUND(E513*F513,2)</f>
        <v>1242.8800000000001</v>
      </c>
    </row>
    <row r="514" spans="1:7" ht="112.5" x14ac:dyDescent="0.25">
      <c r="A514" s="14"/>
      <c r="B514" s="14"/>
      <c r="C514" s="14"/>
      <c r="D514" s="18" t="s">
        <v>748</v>
      </c>
      <c r="E514" s="14"/>
      <c r="F514" s="14"/>
      <c r="G514" s="14"/>
    </row>
    <row r="515" spans="1:7" x14ac:dyDescent="0.25">
      <c r="A515" s="10" t="s">
        <v>751</v>
      </c>
      <c r="B515" s="11" t="s">
        <v>16</v>
      </c>
      <c r="C515" s="11" t="s">
        <v>90</v>
      </c>
      <c r="D515" s="18" t="s">
        <v>752</v>
      </c>
      <c r="E515" s="12">
        <v>9</v>
      </c>
      <c r="F515" s="12">
        <v>34.65</v>
      </c>
      <c r="G515" s="13">
        <f>ROUND(E515*F515,2)</f>
        <v>311.85000000000002</v>
      </c>
    </row>
    <row r="516" spans="1:7" ht="56.25" x14ac:dyDescent="0.25">
      <c r="A516" s="14"/>
      <c r="B516" s="14"/>
      <c r="C516" s="14"/>
      <c r="D516" s="18" t="s">
        <v>753</v>
      </c>
      <c r="E516" s="14"/>
      <c r="F516" s="14"/>
      <c r="G516" s="14"/>
    </row>
    <row r="517" spans="1:7" x14ac:dyDescent="0.25">
      <c r="A517" s="10" t="s">
        <v>754</v>
      </c>
      <c r="B517" s="11" t="s">
        <v>16</v>
      </c>
      <c r="C517" s="11" t="s">
        <v>90</v>
      </c>
      <c r="D517" s="18" t="s">
        <v>755</v>
      </c>
      <c r="E517" s="12">
        <v>4</v>
      </c>
      <c r="F517" s="12">
        <v>36.33</v>
      </c>
      <c r="G517" s="13">
        <f>ROUND(E517*F517,2)</f>
        <v>145.32</v>
      </c>
    </row>
    <row r="518" spans="1:7" ht="56.25" x14ac:dyDescent="0.25">
      <c r="A518" s="14"/>
      <c r="B518" s="14"/>
      <c r="C518" s="14"/>
      <c r="D518" s="18" t="s">
        <v>756</v>
      </c>
      <c r="E518" s="14"/>
      <c r="F518" s="14"/>
      <c r="G518" s="14"/>
    </row>
    <row r="519" spans="1:7" x14ac:dyDescent="0.25">
      <c r="A519" s="10" t="s">
        <v>757</v>
      </c>
      <c r="B519" s="11" t="s">
        <v>16</v>
      </c>
      <c r="C519" s="11" t="s">
        <v>173</v>
      </c>
      <c r="D519" s="18" t="s">
        <v>758</v>
      </c>
      <c r="E519" s="12">
        <v>26.2</v>
      </c>
      <c r="F519" s="12">
        <v>70.86</v>
      </c>
      <c r="G519" s="13">
        <f>ROUND(E519*F519,2)</f>
        <v>1856.53</v>
      </c>
    </row>
    <row r="520" spans="1:7" ht="90" x14ac:dyDescent="0.25">
      <c r="A520" s="14"/>
      <c r="B520" s="14"/>
      <c r="C520" s="14"/>
      <c r="D520" s="18" t="s">
        <v>759</v>
      </c>
      <c r="E520" s="14"/>
      <c r="F520" s="14"/>
      <c r="G520" s="14"/>
    </row>
    <row r="521" spans="1:7" x14ac:dyDescent="0.25">
      <c r="A521" s="14"/>
      <c r="B521" s="14"/>
      <c r="C521" s="14"/>
      <c r="D521" s="22" t="s">
        <v>760</v>
      </c>
      <c r="E521" s="12">
        <v>1</v>
      </c>
      <c r="F521" s="15">
        <f>G491+G493+G495+G497+G499+G501+G503+G505+G507+G509+G511+G513+G515+G517+G519</f>
        <v>23181.69</v>
      </c>
      <c r="G521" s="15">
        <f>ROUND(E521*F521,2)</f>
        <v>23181.69</v>
      </c>
    </row>
    <row r="522" spans="1:7" ht="0.95" customHeight="1" x14ac:dyDescent="0.25">
      <c r="A522" s="16"/>
      <c r="B522" s="16"/>
      <c r="C522" s="16"/>
      <c r="D522" s="23"/>
      <c r="E522" s="16"/>
      <c r="F522" s="16"/>
      <c r="G522" s="16"/>
    </row>
    <row r="523" spans="1:7" x14ac:dyDescent="0.25">
      <c r="A523" s="8" t="s">
        <v>761</v>
      </c>
      <c r="B523" s="8" t="s">
        <v>10</v>
      </c>
      <c r="C523" s="8" t="s">
        <v>11</v>
      </c>
      <c r="D523" s="21" t="s">
        <v>762</v>
      </c>
      <c r="E523" s="9">
        <f>E540</f>
        <v>1</v>
      </c>
      <c r="F523" s="9">
        <f>F540</f>
        <v>6328.79</v>
      </c>
      <c r="G523" s="9">
        <f>G540</f>
        <v>6328.79</v>
      </c>
    </row>
    <row r="524" spans="1:7" x14ac:dyDescent="0.25">
      <c r="A524" s="10" t="s">
        <v>763</v>
      </c>
      <c r="B524" s="11" t="s">
        <v>16</v>
      </c>
      <c r="C524" s="11" t="s">
        <v>198</v>
      </c>
      <c r="D524" s="18" t="s">
        <v>764</v>
      </c>
      <c r="E524" s="12">
        <v>1</v>
      </c>
      <c r="F524" s="12">
        <v>501.04</v>
      </c>
      <c r="G524" s="13">
        <f>ROUND(E524*F524,2)</f>
        <v>501.04</v>
      </c>
    </row>
    <row r="525" spans="1:7" ht="56.25" x14ac:dyDescent="0.25">
      <c r="A525" s="14"/>
      <c r="B525" s="14"/>
      <c r="C525" s="14"/>
      <c r="D525" s="18" t="s">
        <v>765</v>
      </c>
      <c r="E525" s="14"/>
      <c r="F525" s="14"/>
      <c r="G525" s="14"/>
    </row>
    <row r="526" spans="1:7" x14ac:dyDescent="0.25">
      <c r="A526" s="10" t="s">
        <v>766</v>
      </c>
      <c r="B526" s="11" t="s">
        <v>16</v>
      </c>
      <c r="C526" s="11" t="s">
        <v>173</v>
      </c>
      <c r="D526" s="18" t="s">
        <v>767</v>
      </c>
      <c r="E526" s="12">
        <v>297.5</v>
      </c>
      <c r="F526" s="12">
        <v>5.19</v>
      </c>
      <c r="G526" s="13">
        <f>ROUND(E526*F526,2)</f>
        <v>1544.03</v>
      </c>
    </row>
    <row r="527" spans="1:7" ht="123.75" x14ac:dyDescent="0.25">
      <c r="A527" s="14"/>
      <c r="B527" s="14"/>
      <c r="C527" s="14"/>
      <c r="D527" s="18" t="s">
        <v>768</v>
      </c>
      <c r="E527" s="14"/>
      <c r="F527" s="14"/>
      <c r="G527" s="14"/>
    </row>
    <row r="528" spans="1:7" x14ac:dyDescent="0.25">
      <c r="A528" s="10" t="s">
        <v>769</v>
      </c>
      <c r="B528" s="11" t="s">
        <v>16</v>
      </c>
      <c r="C528" s="11" t="s">
        <v>90</v>
      </c>
      <c r="D528" s="18" t="s">
        <v>770</v>
      </c>
      <c r="E528" s="12">
        <v>1</v>
      </c>
      <c r="F528" s="12">
        <v>2745.72</v>
      </c>
      <c r="G528" s="13">
        <f>ROUND(E528*F528,2)</f>
        <v>2745.72</v>
      </c>
    </row>
    <row r="529" spans="1:7" ht="146.25" x14ac:dyDescent="0.25">
      <c r="A529" s="14"/>
      <c r="B529" s="14"/>
      <c r="C529" s="14"/>
      <c r="D529" s="18" t="s">
        <v>771</v>
      </c>
      <c r="E529" s="14"/>
      <c r="F529" s="14"/>
      <c r="G529" s="14"/>
    </row>
    <row r="530" spans="1:7" x14ac:dyDescent="0.25">
      <c r="A530" s="10" t="s">
        <v>772</v>
      </c>
      <c r="B530" s="11" t="s">
        <v>16</v>
      </c>
      <c r="C530" s="11" t="s">
        <v>90</v>
      </c>
      <c r="D530" s="18" t="s">
        <v>773</v>
      </c>
      <c r="E530" s="12">
        <v>1</v>
      </c>
      <c r="F530" s="12">
        <v>403.24</v>
      </c>
      <c r="G530" s="13">
        <f>ROUND(E530*F530,2)</f>
        <v>403.24</v>
      </c>
    </row>
    <row r="531" spans="1:7" ht="22.5" x14ac:dyDescent="0.25">
      <c r="A531" s="14"/>
      <c r="B531" s="14"/>
      <c r="C531" s="14"/>
      <c r="D531" s="18" t="s">
        <v>774</v>
      </c>
      <c r="E531" s="14"/>
      <c r="F531" s="14"/>
      <c r="G531" s="14"/>
    </row>
    <row r="532" spans="1:7" x14ac:dyDescent="0.25">
      <c r="A532" s="10" t="s">
        <v>775</v>
      </c>
      <c r="B532" s="11" t="s">
        <v>16</v>
      </c>
      <c r="C532" s="11" t="s">
        <v>90</v>
      </c>
      <c r="D532" s="18" t="s">
        <v>776</v>
      </c>
      <c r="E532" s="12">
        <v>1</v>
      </c>
      <c r="F532" s="12">
        <v>403.24</v>
      </c>
      <c r="G532" s="13">
        <f>ROUND(E532*F532,2)</f>
        <v>403.24</v>
      </c>
    </row>
    <row r="533" spans="1:7" ht="22.5" x14ac:dyDescent="0.25">
      <c r="A533" s="14"/>
      <c r="B533" s="14"/>
      <c r="C533" s="14"/>
      <c r="D533" s="18" t="s">
        <v>777</v>
      </c>
      <c r="E533" s="14"/>
      <c r="F533" s="14"/>
      <c r="G533" s="14"/>
    </row>
    <row r="534" spans="1:7" x14ac:dyDescent="0.25">
      <c r="A534" s="10" t="s">
        <v>778</v>
      </c>
      <c r="B534" s="11" t="s">
        <v>16</v>
      </c>
      <c r="C534" s="11" t="s">
        <v>90</v>
      </c>
      <c r="D534" s="18" t="s">
        <v>779</v>
      </c>
      <c r="E534" s="12">
        <v>1</v>
      </c>
      <c r="F534" s="12">
        <v>285.16000000000003</v>
      </c>
      <c r="G534" s="13">
        <f>ROUND(E534*F534,2)</f>
        <v>285.16000000000003</v>
      </c>
    </row>
    <row r="535" spans="1:7" ht="56.25" x14ac:dyDescent="0.25">
      <c r="A535" s="14"/>
      <c r="B535" s="14"/>
      <c r="C535" s="14"/>
      <c r="D535" s="18" t="s">
        <v>780</v>
      </c>
      <c r="E535" s="14"/>
      <c r="F535" s="14"/>
      <c r="G535" s="14"/>
    </row>
    <row r="536" spans="1:7" ht="22.5" x14ac:dyDescent="0.25">
      <c r="A536" s="10" t="s">
        <v>781</v>
      </c>
      <c r="B536" s="11" t="s">
        <v>16</v>
      </c>
      <c r="C536" s="11" t="s">
        <v>90</v>
      </c>
      <c r="D536" s="18" t="s">
        <v>782</v>
      </c>
      <c r="E536" s="12">
        <v>1</v>
      </c>
      <c r="F536" s="12">
        <v>331.64</v>
      </c>
      <c r="G536" s="13">
        <f>ROUND(E536*F536,2)</f>
        <v>331.64</v>
      </c>
    </row>
    <row r="537" spans="1:7" ht="56.25" x14ac:dyDescent="0.25">
      <c r="A537" s="14"/>
      <c r="B537" s="14"/>
      <c r="C537" s="14"/>
      <c r="D537" s="18" t="s">
        <v>783</v>
      </c>
      <c r="E537" s="14"/>
      <c r="F537" s="14"/>
      <c r="G537" s="14"/>
    </row>
    <row r="538" spans="1:7" x14ac:dyDescent="0.25">
      <c r="A538" s="10" t="s">
        <v>784</v>
      </c>
      <c r="B538" s="11" t="s">
        <v>16</v>
      </c>
      <c r="C538" s="11" t="s">
        <v>90</v>
      </c>
      <c r="D538" s="18" t="s">
        <v>785</v>
      </c>
      <c r="E538" s="12">
        <v>3</v>
      </c>
      <c r="F538" s="12">
        <v>38.24</v>
      </c>
      <c r="G538" s="13">
        <f>ROUND(E538*F538,2)</f>
        <v>114.72</v>
      </c>
    </row>
    <row r="539" spans="1:7" ht="67.5" x14ac:dyDescent="0.25">
      <c r="A539" s="14"/>
      <c r="B539" s="14"/>
      <c r="C539" s="14"/>
      <c r="D539" s="18" t="s">
        <v>786</v>
      </c>
      <c r="E539" s="14"/>
      <c r="F539" s="14"/>
      <c r="G539" s="14"/>
    </row>
    <row r="540" spans="1:7" x14ac:dyDescent="0.25">
      <c r="A540" s="14"/>
      <c r="B540" s="14"/>
      <c r="C540" s="14"/>
      <c r="D540" s="22" t="s">
        <v>787</v>
      </c>
      <c r="E540" s="12">
        <v>1</v>
      </c>
      <c r="F540" s="15">
        <f>G524+G526+G528+G530+G532+G534+G536+G538</f>
        <v>6328.79</v>
      </c>
      <c r="G540" s="15">
        <f>ROUND(E540*F540,2)</f>
        <v>6328.79</v>
      </c>
    </row>
    <row r="541" spans="1:7" ht="0.95" customHeight="1" x14ac:dyDescent="0.25">
      <c r="A541" s="16"/>
      <c r="B541" s="16"/>
      <c r="C541" s="16"/>
      <c r="D541" s="23"/>
      <c r="E541" s="16"/>
      <c r="F541" s="16"/>
      <c r="G541" s="16"/>
    </row>
    <row r="542" spans="1:7" x14ac:dyDescent="0.25">
      <c r="A542" s="8" t="s">
        <v>788</v>
      </c>
      <c r="B542" s="8" t="s">
        <v>10</v>
      </c>
      <c r="C542" s="8" t="s">
        <v>11</v>
      </c>
      <c r="D542" s="21" t="s">
        <v>789</v>
      </c>
      <c r="E542" s="9">
        <f>E555</f>
        <v>1</v>
      </c>
      <c r="F542" s="9">
        <f>F555</f>
        <v>11089.68</v>
      </c>
      <c r="G542" s="9">
        <f>G555</f>
        <v>11089.68</v>
      </c>
    </row>
    <row r="543" spans="1:7" ht="22.5" x14ac:dyDescent="0.25">
      <c r="A543" s="10" t="s">
        <v>790</v>
      </c>
      <c r="B543" s="11" t="s">
        <v>16</v>
      </c>
      <c r="C543" s="11" t="s">
        <v>173</v>
      </c>
      <c r="D543" s="18" t="s">
        <v>791</v>
      </c>
      <c r="E543" s="12">
        <v>650</v>
      </c>
      <c r="F543" s="12">
        <v>4.99</v>
      </c>
      <c r="G543" s="13">
        <f>ROUND(E543*F543,2)</f>
        <v>3243.5</v>
      </c>
    </row>
    <row r="544" spans="1:7" ht="33.75" x14ac:dyDescent="0.25">
      <c r="A544" s="14"/>
      <c r="B544" s="14"/>
      <c r="C544" s="14"/>
      <c r="D544" s="18" t="s">
        <v>792</v>
      </c>
      <c r="E544" s="14"/>
      <c r="F544" s="14"/>
      <c r="G544" s="14"/>
    </row>
    <row r="545" spans="1:7" ht="22.5" x14ac:dyDescent="0.25">
      <c r="A545" s="10" t="s">
        <v>793</v>
      </c>
      <c r="B545" s="11" t="s">
        <v>16</v>
      </c>
      <c r="C545" s="11" t="s">
        <v>173</v>
      </c>
      <c r="D545" s="18" t="s">
        <v>794</v>
      </c>
      <c r="E545" s="12">
        <v>154</v>
      </c>
      <c r="F545" s="12">
        <v>6.77</v>
      </c>
      <c r="G545" s="13">
        <f>ROUND(E545*F545,2)</f>
        <v>1042.58</v>
      </c>
    </row>
    <row r="546" spans="1:7" ht="33.75" x14ac:dyDescent="0.25">
      <c r="A546" s="14"/>
      <c r="B546" s="14"/>
      <c r="C546" s="14"/>
      <c r="D546" s="18" t="s">
        <v>795</v>
      </c>
      <c r="E546" s="14"/>
      <c r="F546" s="14"/>
      <c r="G546" s="14"/>
    </row>
    <row r="547" spans="1:7" x14ac:dyDescent="0.25">
      <c r="A547" s="10" t="s">
        <v>796</v>
      </c>
      <c r="B547" s="11" t="s">
        <v>16</v>
      </c>
      <c r="C547" s="11" t="s">
        <v>173</v>
      </c>
      <c r="D547" s="18" t="s">
        <v>797</v>
      </c>
      <c r="E547" s="12">
        <v>465</v>
      </c>
      <c r="F547" s="12">
        <v>4.04</v>
      </c>
      <c r="G547" s="13">
        <f>ROUND(E547*F547,2)</f>
        <v>1878.6</v>
      </c>
    </row>
    <row r="548" spans="1:7" ht="22.5" x14ac:dyDescent="0.25">
      <c r="A548" s="14"/>
      <c r="B548" s="14"/>
      <c r="C548" s="14"/>
      <c r="D548" s="18" t="s">
        <v>798</v>
      </c>
      <c r="E548" s="14"/>
      <c r="F548" s="14"/>
      <c r="G548" s="14"/>
    </row>
    <row r="549" spans="1:7" x14ac:dyDescent="0.25">
      <c r="A549" s="10" t="s">
        <v>799</v>
      </c>
      <c r="B549" s="11" t="s">
        <v>16</v>
      </c>
      <c r="C549" s="11" t="s">
        <v>173</v>
      </c>
      <c r="D549" s="18" t="s">
        <v>800</v>
      </c>
      <c r="E549" s="12">
        <v>550</v>
      </c>
      <c r="F549" s="12">
        <v>4.67</v>
      </c>
      <c r="G549" s="13">
        <f>ROUND(E549*F549,2)</f>
        <v>2568.5</v>
      </c>
    </row>
    <row r="550" spans="1:7" ht="33.75" x14ac:dyDescent="0.25">
      <c r="A550" s="14"/>
      <c r="B550" s="14"/>
      <c r="C550" s="14"/>
      <c r="D550" s="18" t="s">
        <v>801</v>
      </c>
      <c r="E550" s="14"/>
      <c r="F550" s="14"/>
      <c r="G550" s="14"/>
    </row>
    <row r="551" spans="1:7" x14ac:dyDescent="0.25">
      <c r="A551" s="10" t="s">
        <v>802</v>
      </c>
      <c r="B551" s="11" t="s">
        <v>16</v>
      </c>
      <c r="C551" s="11" t="s">
        <v>173</v>
      </c>
      <c r="D551" s="18" t="s">
        <v>803</v>
      </c>
      <c r="E551" s="12">
        <v>250</v>
      </c>
      <c r="F551" s="12">
        <v>5.55</v>
      </c>
      <c r="G551" s="13">
        <f>ROUND(E551*F551,2)</f>
        <v>1387.5</v>
      </c>
    </row>
    <row r="552" spans="1:7" ht="33.75" x14ac:dyDescent="0.25">
      <c r="A552" s="14"/>
      <c r="B552" s="14"/>
      <c r="C552" s="14"/>
      <c r="D552" s="18" t="s">
        <v>804</v>
      </c>
      <c r="E552" s="14"/>
      <c r="F552" s="14"/>
      <c r="G552" s="14"/>
    </row>
    <row r="553" spans="1:7" x14ac:dyDescent="0.25">
      <c r="A553" s="10" t="s">
        <v>805</v>
      </c>
      <c r="B553" s="11" t="s">
        <v>16</v>
      </c>
      <c r="C553" s="11" t="s">
        <v>173</v>
      </c>
      <c r="D553" s="18" t="s">
        <v>806</v>
      </c>
      <c r="E553" s="12">
        <v>150</v>
      </c>
      <c r="F553" s="12">
        <v>6.46</v>
      </c>
      <c r="G553" s="13">
        <f>ROUND(E553*F553,2)</f>
        <v>969</v>
      </c>
    </row>
    <row r="554" spans="1:7" ht="101.25" x14ac:dyDescent="0.25">
      <c r="A554" s="14"/>
      <c r="B554" s="14"/>
      <c r="C554" s="14"/>
      <c r="D554" s="18" t="s">
        <v>807</v>
      </c>
      <c r="E554" s="14"/>
      <c r="F554" s="14"/>
      <c r="G554" s="14"/>
    </row>
    <row r="555" spans="1:7" x14ac:dyDescent="0.25">
      <c r="A555" s="14"/>
      <c r="B555" s="14"/>
      <c r="C555" s="14"/>
      <c r="D555" s="22" t="s">
        <v>808</v>
      </c>
      <c r="E555" s="12">
        <v>1</v>
      </c>
      <c r="F555" s="15">
        <f>G543+G545+G547+G549+G551+G553</f>
        <v>11089.68</v>
      </c>
      <c r="G555" s="15">
        <f>ROUND(E555*F555,2)</f>
        <v>11089.68</v>
      </c>
    </row>
    <row r="556" spans="1:7" ht="0.95" customHeight="1" x14ac:dyDescent="0.25">
      <c r="A556" s="16"/>
      <c r="B556" s="16"/>
      <c r="C556" s="16"/>
      <c r="D556" s="23"/>
      <c r="E556" s="16"/>
      <c r="F556" s="16"/>
      <c r="G556" s="16"/>
    </row>
    <row r="557" spans="1:7" x14ac:dyDescent="0.25">
      <c r="A557" s="14"/>
      <c r="B557" s="14"/>
      <c r="C557" s="14"/>
      <c r="D557" s="22" t="s">
        <v>809</v>
      </c>
      <c r="E557" s="17">
        <v>1</v>
      </c>
      <c r="F557" s="15">
        <f>G444+G489+G523+G542</f>
        <v>102157.05</v>
      </c>
      <c r="G557" s="15">
        <f>ROUND(E557*F557,2)</f>
        <v>102157.05</v>
      </c>
    </row>
    <row r="558" spans="1:7" ht="0.95" customHeight="1" x14ac:dyDescent="0.25">
      <c r="A558" s="16"/>
      <c r="B558" s="16"/>
      <c r="C558" s="16"/>
      <c r="D558" s="23"/>
      <c r="E558" s="16"/>
      <c r="F558" s="16"/>
      <c r="G558" s="16"/>
    </row>
    <row r="559" spans="1:7" x14ac:dyDescent="0.25">
      <c r="A559" s="5" t="s">
        <v>810</v>
      </c>
      <c r="B559" s="5" t="s">
        <v>10</v>
      </c>
      <c r="C559" s="5" t="s">
        <v>11</v>
      </c>
      <c r="D559" s="20" t="s">
        <v>811</v>
      </c>
      <c r="E559" s="6">
        <f>E639</f>
        <v>1</v>
      </c>
      <c r="F559" s="7">
        <f>F639</f>
        <v>227860.15</v>
      </c>
      <c r="G559" s="7">
        <f>G639</f>
        <v>227860.15</v>
      </c>
    </row>
    <row r="560" spans="1:7" x14ac:dyDescent="0.25">
      <c r="A560" s="8" t="s">
        <v>812</v>
      </c>
      <c r="B560" s="8" t="s">
        <v>10</v>
      </c>
      <c r="C560" s="8" t="s">
        <v>11</v>
      </c>
      <c r="D560" s="21" t="s">
        <v>813</v>
      </c>
      <c r="E560" s="9">
        <f>E599</f>
        <v>1</v>
      </c>
      <c r="F560" s="9">
        <f>F599</f>
        <v>173262.41</v>
      </c>
      <c r="G560" s="9">
        <f>G599</f>
        <v>173262.41</v>
      </c>
    </row>
    <row r="561" spans="1:7" x14ac:dyDescent="0.25">
      <c r="A561" s="10" t="s">
        <v>814</v>
      </c>
      <c r="B561" s="11" t="s">
        <v>16</v>
      </c>
      <c r="C561" s="11" t="s">
        <v>90</v>
      </c>
      <c r="D561" s="18" t="s">
        <v>815</v>
      </c>
      <c r="E561" s="12">
        <v>1</v>
      </c>
      <c r="F561" s="12">
        <v>2388.35</v>
      </c>
      <c r="G561" s="13">
        <f>ROUND(E561*F561,2)</f>
        <v>2388.35</v>
      </c>
    </row>
    <row r="562" spans="1:7" ht="90" x14ac:dyDescent="0.25">
      <c r="A562" s="14"/>
      <c r="B562" s="14"/>
      <c r="C562" s="14"/>
      <c r="D562" s="18" t="s">
        <v>816</v>
      </c>
      <c r="E562" s="14"/>
      <c r="F562" s="14"/>
      <c r="G562" s="14"/>
    </row>
    <row r="563" spans="1:7" ht="22.5" x14ac:dyDescent="0.25">
      <c r="A563" s="10" t="s">
        <v>817</v>
      </c>
      <c r="B563" s="11" t="s">
        <v>16</v>
      </c>
      <c r="C563" s="11" t="s">
        <v>90</v>
      </c>
      <c r="D563" s="18" t="s">
        <v>818</v>
      </c>
      <c r="E563" s="12">
        <v>1</v>
      </c>
      <c r="F563" s="12">
        <v>704.54</v>
      </c>
      <c r="G563" s="13">
        <f>ROUND(E563*F563,2)</f>
        <v>704.54</v>
      </c>
    </row>
    <row r="564" spans="1:7" ht="315" x14ac:dyDescent="0.25">
      <c r="A564" s="14"/>
      <c r="B564" s="14"/>
      <c r="C564" s="14"/>
      <c r="D564" s="18" t="s">
        <v>819</v>
      </c>
      <c r="E564" s="14"/>
      <c r="F564" s="14"/>
      <c r="G564" s="14"/>
    </row>
    <row r="565" spans="1:7" ht="22.5" x14ac:dyDescent="0.25">
      <c r="A565" s="10" t="s">
        <v>820</v>
      </c>
      <c r="B565" s="11" t="s">
        <v>16</v>
      </c>
      <c r="C565" s="11" t="s">
        <v>90</v>
      </c>
      <c r="D565" s="18" t="s">
        <v>821</v>
      </c>
      <c r="E565" s="12">
        <v>2</v>
      </c>
      <c r="F565" s="12">
        <v>900.23</v>
      </c>
      <c r="G565" s="13">
        <f>ROUND(E565*F565,2)</f>
        <v>1800.46</v>
      </c>
    </row>
    <row r="566" spans="1:7" ht="315" x14ac:dyDescent="0.25">
      <c r="A566" s="14"/>
      <c r="B566" s="14"/>
      <c r="C566" s="14"/>
      <c r="D566" s="18" t="s">
        <v>822</v>
      </c>
      <c r="E566" s="14"/>
      <c r="F566" s="14"/>
      <c r="G566" s="14"/>
    </row>
    <row r="567" spans="1:7" x14ac:dyDescent="0.25">
      <c r="A567" s="10" t="s">
        <v>823</v>
      </c>
      <c r="B567" s="11" t="s">
        <v>16</v>
      </c>
      <c r="C567" s="11" t="s">
        <v>90</v>
      </c>
      <c r="D567" s="18" t="s">
        <v>824</v>
      </c>
      <c r="E567" s="12">
        <v>1</v>
      </c>
      <c r="F567" s="12">
        <v>2449.59</v>
      </c>
      <c r="G567" s="13">
        <f>ROUND(E567*F567,2)</f>
        <v>2449.59</v>
      </c>
    </row>
    <row r="568" spans="1:7" ht="135" x14ac:dyDescent="0.25">
      <c r="A568" s="14"/>
      <c r="B568" s="14"/>
      <c r="C568" s="14"/>
      <c r="D568" s="18" t="s">
        <v>825</v>
      </c>
      <c r="E568" s="14"/>
      <c r="F568" s="14"/>
      <c r="G568" s="14"/>
    </row>
    <row r="569" spans="1:7" x14ac:dyDescent="0.25">
      <c r="A569" s="10" t="s">
        <v>826</v>
      </c>
      <c r="B569" s="11" t="s">
        <v>16</v>
      </c>
      <c r="C569" s="11" t="s">
        <v>90</v>
      </c>
      <c r="D569" s="18" t="s">
        <v>827</v>
      </c>
      <c r="E569" s="12">
        <v>1</v>
      </c>
      <c r="F569" s="12">
        <v>6430.18</v>
      </c>
      <c r="G569" s="13">
        <f>ROUND(E569*F569,2)</f>
        <v>6430.18</v>
      </c>
    </row>
    <row r="570" spans="1:7" ht="258.75" x14ac:dyDescent="0.25">
      <c r="A570" s="14"/>
      <c r="B570" s="14"/>
      <c r="C570" s="14"/>
      <c r="D570" s="18" t="s">
        <v>828</v>
      </c>
      <c r="E570" s="14"/>
      <c r="F570" s="14"/>
      <c r="G570" s="14"/>
    </row>
    <row r="571" spans="1:7" x14ac:dyDescent="0.25">
      <c r="A571" s="10" t="s">
        <v>829</v>
      </c>
      <c r="B571" s="11" t="s">
        <v>16</v>
      </c>
      <c r="C571" s="11" t="s">
        <v>90</v>
      </c>
      <c r="D571" s="18" t="s">
        <v>830</v>
      </c>
      <c r="E571" s="12">
        <v>2</v>
      </c>
      <c r="F571" s="12">
        <v>7456.81</v>
      </c>
      <c r="G571" s="13">
        <f>ROUND(E571*F571,2)</f>
        <v>14913.62</v>
      </c>
    </row>
    <row r="572" spans="1:7" ht="258.75" x14ac:dyDescent="0.25">
      <c r="A572" s="14"/>
      <c r="B572" s="14"/>
      <c r="C572" s="14"/>
      <c r="D572" s="18" t="s">
        <v>831</v>
      </c>
      <c r="E572" s="14"/>
      <c r="F572" s="14"/>
      <c r="G572" s="14"/>
    </row>
    <row r="573" spans="1:7" x14ac:dyDescent="0.25">
      <c r="A573" s="10" t="s">
        <v>832</v>
      </c>
      <c r="B573" s="11" t="s">
        <v>16</v>
      </c>
      <c r="C573" s="11" t="s">
        <v>90</v>
      </c>
      <c r="D573" s="18" t="s">
        <v>833</v>
      </c>
      <c r="E573" s="12">
        <v>1</v>
      </c>
      <c r="F573" s="12">
        <v>12624.82</v>
      </c>
      <c r="G573" s="13">
        <f>ROUND(E573*F573,2)</f>
        <v>12624.82</v>
      </c>
    </row>
    <row r="574" spans="1:7" ht="409.5" x14ac:dyDescent="0.25">
      <c r="A574" s="14"/>
      <c r="B574" s="14"/>
      <c r="C574" s="14"/>
      <c r="D574" s="18" t="s">
        <v>834</v>
      </c>
      <c r="E574" s="14"/>
      <c r="F574" s="14"/>
      <c r="G574" s="14"/>
    </row>
    <row r="575" spans="1:7" ht="22.5" x14ac:dyDescent="0.25">
      <c r="A575" s="10" t="s">
        <v>835</v>
      </c>
      <c r="B575" s="11" t="s">
        <v>16</v>
      </c>
      <c r="C575" s="11" t="s">
        <v>90</v>
      </c>
      <c r="D575" s="18" t="s">
        <v>836</v>
      </c>
      <c r="E575" s="12">
        <v>4</v>
      </c>
      <c r="F575" s="12">
        <v>15511.77</v>
      </c>
      <c r="G575" s="13">
        <f>ROUND(E575*F575,2)</f>
        <v>62047.08</v>
      </c>
    </row>
    <row r="576" spans="1:7" ht="409.5" x14ac:dyDescent="0.25">
      <c r="A576" s="14"/>
      <c r="B576" s="14"/>
      <c r="C576" s="14"/>
      <c r="D576" s="18" t="s">
        <v>837</v>
      </c>
      <c r="E576" s="14"/>
      <c r="F576" s="14"/>
      <c r="G576" s="14"/>
    </row>
    <row r="577" spans="1:7" x14ac:dyDescent="0.25">
      <c r="A577" s="10" t="s">
        <v>838</v>
      </c>
      <c r="B577" s="11" t="s">
        <v>16</v>
      </c>
      <c r="C577" s="11" t="s">
        <v>90</v>
      </c>
      <c r="D577" s="18" t="s">
        <v>839</v>
      </c>
      <c r="E577" s="12">
        <v>1</v>
      </c>
      <c r="F577" s="12">
        <v>1258.71</v>
      </c>
      <c r="G577" s="13">
        <f>ROUND(E577*F577,2)</f>
        <v>1258.71</v>
      </c>
    </row>
    <row r="578" spans="1:7" ht="202.5" x14ac:dyDescent="0.25">
      <c r="A578" s="14"/>
      <c r="B578" s="14"/>
      <c r="C578" s="14"/>
      <c r="D578" s="18" t="s">
        <v>840</v>
      </c>
      <c r="E578" s="14"/>
      <c r="F578" s="14"/>
      <c r="G578" s="14"/>
    </row>
    <row r="579" spans="1:7" x14ac:dyDescent="0.25">
      <c r="A579" s="10" t="s">
        <v>841</v>
      </c>
      <c r="B579" s="11" t="s">
        <v>16</v>
      </c>
      <c r="C579" s="11" t="s">
        <v>90</v>
      </c>
      <c r="D579" s="18" t="s">
        <v>842</v>
      </c>
      <c r="E579" s="12">
        <v>4</v>
      </c>
      <c r="F579" s="12">
        <v>2261.16</v>
      </c>
      <c r="G579" s="13">
        <f>ROUND(E579*F579,2)</f>
        <v>9044.64</v>
      </c>
    </row>
    <row r="580" spans="1:7" ht="348.75" x14ac:dyDescent="0.25">
      <c r="A580" s="14"/>
      <c r="B580" s="14"/>
      <c r="C580" s="14"/>
      <c r="D580" s="18" t="s">
        <v>843</v>
      </c>
      <c r="E580" s="14"/>
      <c r="F580" s="14"/>
      <c r="G580" s="14"/>
    </row>
    <row r="581" spans="1:7" ht="22.5" x14ac:dyDescent="0.25">
      <c r="A581" s="10" t="s">
        <v>844</v>
      </c>
      <c r="B581" s="11" t="s">
        <v>16</v>
      </c>
      <c r="C581" s="11" t="s">
        <v>90</v>
      </c>
      <c r="D581" s="18" t="s">
        <v>845</v>
      </c>
      <c r="E581" s="12">
        <v>16</v>
      </c>
      <c r="F581" s="12">
        <v>236.17</v>
      </c>
      <c r="G581" s="13">
        <f>ROUND(E581*F581,2)</f>
        <v>3778.72</v>
      </c>
    </row>
    <row r="582" spans="1:7" ht="123.75" x14ac:dyDescent="0.25">
      <c r="A582" s="14"/>
      <c r="B582" s="14"/>
      <c r="C582" s="14"/>
      <c r="D582" s="18" t="s">
        <v>846</v>
      </c>
      <c r="E582" s="14"/>
      <c r="F582" s="14"/>
      <c r="G582" s="14"/>
    </row>
    <row r="583" spans="1:7" x14ac:dyDescent="0.25">
      <c r="A583" s="10" t="s">
        <v>847</v>
      </c>
      <c r="B583" s="11" t="s">
        <v>16</v>
      </c>
      <c r="C583" s="11" t="s">
        <v>90</v>
      </c>
      <c r="D583" s="18" t="s">
        <v>848</v>
      </c>
      <c r="E583" s="12">
        <v>12</v>
      </c>
      <c r="F583" s="12">
        <v>2430.75</v>
      </c>
      <c r="G583" s="13">
        <f>ROUND(E583*F583,2)</f>
        <v>29169</v>
      </c>
    </row>
    <row r="584" spans="1:7" ht="326.25" x14ac:dyDescent="0.25">
      <c r="A584" s="14"/>
      <c r="B584" s="14"/>
      <c r="C584" s="14"/>
      <c r="D584" s="18" t="s">
        <v>849</v>
      </c>
      <c r="E584" s="14"/>
      <c r="F584" s="14"/>
      <c r="G584" s="14"/>
    </row>
    <row r="585" spans="1:7" ht="22.5" x14ac:dyDescent="0.25">
      <c r="A585" s="10" t="s">
        <v>850</v>
      </c>
      <c r="B585" s="11" t="s">
        <v>16</v>
      </c>
      <c r="C585" s="11" t="s">
        <v>90</v>
      </c>
      <c r="D585" s="18" t="s">
        <v>851</v>
      </c>
      <c r="E585" s="12">
        <v>6</v>
      </c>
      <c r="F585" s="12">
        <v>255.01</v>
      </c>
      <c r="G585" s="13">
        <f>ROUND(E585*F585,2)</f>
        <v>1530.06</v>
      </c>
    </row>
    <row r="586" spans="1:7" ht="360" x14ac:dyDescent="0.25">
      <c r="A586" s="14"/>
      <c r="B586" s="14"/>
      <c r="C586" s="14"/>
      <c r="D586" s="18" t="s">
        <v>852</v>
      </c>
      <c r="E586" s="14"/>
      <c r="F586" s="14"/>
      <c r="G586" s="14"/>
    </row>
    <row r="587" spans="1:7" ht="22.5" x14ac:dyDescent="0.25">
      <c r="A587" s="10" t="s">
        <v>853</v>
      </c>
      <c r="B587" s="11" t="s">
        <v>16</v>
      </c>
      <c r="C587" s="11" t="s">
        <v>90</v>
      </c>
      <c r="D587" s="18" t="s">
        <v>854</v>
      </c>
      <c r="E587" s="12">
        <v>1</v>
      </c>
      <c r="F587" s="12">
        <v>2016.2</v>
      </c>
      <c r="G587" s="13">
        <f>ROUND(E587*F587,2)</f>
        <v>2016.2</v>
      </c>
    </row>
    <row r="588" spans="1:7" ht="67.5" x14ac:dyDescent="0.25">
      <c r="A588" s="14"/>
      <c r="B588" s="14"/>
      <c r="C588" s="14"/>
      <c r="D588" s="18" t="s">
        <v>855</v>
      </c>
      <c r="E588" s="14"/>
      <c r="F588" s="14"/>
      <c r="G588" s="14"/>
    </row>
    <row r="589" spans="1:7" x14ac:dyDescent="0.25">
      <c r="A589" s="10" t="s">
        <v>856</v>
      </c>
      <c r="B589" s="11" t="s">
        <v>16</v>
      </c>
      <c r="C589" s="11" t="s">
        <v>98</v>
      </c>
      <c r="D589" s="18" t="s">
        <v>857</v>
      </c>
      <c r="E589" s="12">
        <v>34.5</v>
      </c>
      <c r="F589" s="12">
        <v>153.11000000000001</v>
      </c>
      <c r="G589" s="13">
        <f>ROUND(E589*F589,2)</f>
        <v>5282.3</v>
      </c>
    </row>
    <row r="590" spans="1:7" ht="56.25" x14ac:dyDescent="0.25">
      <c r="A590" s="14"/>
      <c r="B590" s="14"/>
      <c r="C590" s="14"/>
      <c r="D590" s="18" t="s">
        <v>858</v>
      </c>
      <c r="E590" s="14"/>
      <c r="F590" s="14"/>
      <c r="G590" s="14"/>
    </row>
    <row r="591" spans="1:7" x14ac:dyDescent="0.25">
      <c r="A591" s="10" t="s">
        <v>859</v>
      </c>
      <c r="B591" s="11" t="s">
        <v>16</v>
      </c>
      <c r="C591" s="11" t="s">
        <v>90</v>
      </c>
      <c r="D591" s="18" t="s">
        <v>860</v>
      </c>
      <c r="E591" s="12">
        <v>1</v>
      </c>
      <c r="F591" s="12">
        <v>1102.32</v>
      </c>
      <c r="G591" s="13">
        <f>ROUND(E591*F591,2)</f>
        <v>1102.32</v>
      </c>
    </row>
    <row r="592" spans="1:7" ht="67.5" x14ac:dyDescent="0.25">
      <c r="A592" s="14"/>
      <c r="B592" s="14"/>
      <c r="C592" s="14"/>
      <c r="D592" s="18" t="s">
        <v>861</v>
      </c>
      <c r="E592" s="14"/>
      <c r="F592" s="14"/>
      <c r="G592" s="14"/>
    </row>
    <row r="593" spans="1:7" x14ac:dyDescent="0.25">
      <c r="A593" s="10" t="s">
        <v>862</v>
      </c>
      <c r="B593" s="11" t="s">
        <v>16</v>
      </c>
      <c r="C593" s="11" t="s">
        <v>90</v>
      </c>
      <c r="D593" s="18" t="s">
        <v>863</v>
      </c>
      <c r="E593" s="12">
        <v>8</v>
      </c>
      <c r="F593" s="12">
        <v>305.16000000000003</v>
      </c>
      <c r="G593" s="13">
        <f>ROUND(E593*F593,2)</f>
        <v>2441.2800000000002</v>
      </c>
    </row>
    <row r="594" spans="1:7" ht="90" x14ac:dyDescent="0.25">
      <c r="A594" s="14"/>
      <c r="B594" s="14"/>
      <c r="C594" s="14"/>
      <c r="D594" s="18" t="s">
        <v>864</v>
      </c>
      <c r="E594" s="14"/>
      <c r="F594" s="14"/>
      <c r="G594" s="14"/>
    </row>
    <row r="595" spans="1:7" x14ac:dyDescent="0.25">
      <c r="A595" s="10" t="s">
        <v>865</v>
      </c>
      <c r="B595" s="11" t="s">
        <v>16</v>
      </c>
      <c r="C595" s="11" t="s">
        <v>173</v>
      </c>
      <c r="D595" s="18" t="s">
        <v>866</v>
      </c>
      <c r="E595" s="12">
        <v>1455</v>
      </c>
      <c r="F595" s="12">
        <v>8.59</v>
      </c>
      <c r="G595" s="13">
        <f>ROUND(E595*F595,2)</f>
        <v>12498.45</v>
      </c>
    </row>
    <row r="596" spans="1:7" ht="56.25" x14ac:dyDescent="0.25">
      <c r="A596" s="14"/>
      <c r="B596" s="14"/>
      <c r="C596" s="14"/>
      <c r="D596" s="18" t="s">
        <v>867</v>
      </c>
      <c r="E596" s="14"/>
      <c r="F596" s="14"/>
      <c r="G596" s="14"/>
    </row>
    <row r="597" spans="1:7" x14ac:dyDescent="0.25">
      <c r="A597" s="10" t="s">
        <v>868</v>
      </c>
      <c r="B597" s="11" t="s">
        <v>16</v>
      </c>
      <c r="C597" s="11" t="s">
        <v>90</v>
      </c>
      <c r="D597" s="18" t="s">
        <v>869</v>
      </c>
      <c r="E597" s="12">
        <v>3</v>
      </c>
      <c r="F597" s="12">
        <v>594.03</v>
      </c>
      <c r="G597" s="13">
        <f>ROUND(E597*F597,2)</f>
        <v>1782.09</v>
      </c>
    </row>
    <row r="598" spans="1:7" ht="45" x14ac:dyDescent="0.25">
      <c r="A598" s="14"/>
      <c r="B598" s="14"/>
      <c r="C598" s="14"/>
      <c r="D598" s="18" t="s">
        <v>870</v>
      </c>
      <c r="E598" s="14"/>
      <c r="F598" s="14"/>
      <c r="G598" s="14"/>
    </row>
    <row r="599" spans="1:7" x14ac:dyDescent="0.25">
      <c r="A599" s="14"/>
      <c r="B599" s="14"/>
      <c r="C599" s="14"/>
      <c r="D599" s="22" t="s">
        <v>871</v>
      </c>
      <c r="E599" s="12">
        <v>1</v>
      </c>
      <c r="F599" s="15">
        <f>G561+G563+G565+G567+G569+G571+G573+G575+G577+G579+G581+G583+G585+G587+G589+G591+G593+G595+G597</f>
        <v>173262.41</v>
      </c>
      <c r="G599" s="15">
        <f>ROUND(E599*F599,2)</f>
        <v>173262.41</v>
      </c>
    </row>
    <row r="600" spans="1:7" ht="0.95" customHeight="1" x14ac:dyDescent="0.25">
      <c r="A600" s="16"/>
      <c r="B600" s="16"/>
      <c r="C600" s="16"/>
      <c r="D600" s="23"/>
      <c r="E600" s="16"/>
      <c r="F600" s="16"/>
      <c r="G600" s="16"/>
    </row>
    <row r="601" spans="1:7" x14ac:dyDescent="0.25">
      <c r="A601" s="8" t="s">
        <v>872</v>
      </c>
      <c r="B601" s="8" t="s">
        <v>10</v>
      </c>
      <c r="C601" s="8" t="s">
        <v>11</v>
      </c>
      <c r="D601" s="21" t="s">
        <v>873</v>
      </c>
      <c r="E601" s="9">
        <f>E616</f>
        <v>1</v>
      </c>
      <c r="F601" s="9">
        <f>F616</f>
        <v>9177.57</v>
      </c>
      <c r="G601" s="9">
        <f>G616</f>
        <v>9177.57</v>
      </c>
    </row>
    <row r="602" spans="1:7" x14ac:dyDescent="0.25">
      <c r="A602" s="10" t="s">
        <v>874</v>
      </c>
      <c r="B602" s="11" t="s">
        <v>16</v>
      </c>
      <c r="C602" s="11" t="s">
        <v>90</v>
      </c>
      <c r="D602" s="18" t="s">
        <v>875</v>
      </c>
      <c r="E602" s="12">
        <v>7</v>
      </c>
      <c r="F602" s="12">
        <v>229.88</v>
      </c>
      <c r="G602" s="13">
        <f>ROUND(E602*F602,2)</f>
        <v>1609.16</v>
      </c>
    </row>
    <row r="603" spans="1:7" ht="56.25" x14ac:dyDescent="0.25">
      <c r="A603" s="14"/>
      <c r="B603" s="14"/>
      <c r="C603" s="14"/>
      <c r="D603" s="18" t="s">
        <v>876</v>
      </c>
      <c r="E603" s="14"/>
      <c r="F603" s="14"/>
      <c r="G603" s="14"/>
    </row>
    <row r="604" spans="1:7" x14ac:dyDescent="0.25">
      <c r="A604" s="10" t="s">
        <v>877</v>
      </c>
      <c r="B604" s="11" t="s">
        <v>16</v>
      </c>
      <c r="C604" s="11" t="s">
        <v>90</v>
      </c>
      <c r="D604" s="18" t="s">
        <v>878</v>
      </c>
      <c r="E604" s="12">
        <v>5</v>
      </c>
      <c r="F604" s="12">
        <v>311.54000000000002</v>
      </c>
      <c r="G604" s="13">
        <f>ROUND(E604*F604,2)</f>
        <v>1557.7</v>
      </c>
    </row>
    <row r="605" spans="1:7" ht="56.25" x14ac:dyDescent="0.25">
      <c r="A605" s="14"/>
      <c r="B605" s="14"/>
      <c r="C605" s="14"/>
      <c r="D605" s="18" t="s">
        <v>879</v>
      </c>
      <c r="E605" s="14"/>
      <c r="F605" s="14"/>
      <c r="G605" s="14"/>
    </row>
    <row r="606" spans="1:7" ht="22.5" x14ac:dyDescent="0.25">
      <c r="A606" s="10" t="s">
        <v>880</v>
      </c>
      <c r="B606" s="11" t="s">
        <v>16</v>
      </c>
      <c r="C606" s="11" t="s">
        <v>173</v>
      </c>
      <c r="D606" s="18" t="s">
        <v>881</v>
      </c>
      <c r="E606" s="12">
        <v>6.41</v>
      </c>
      <c r="F606" s="12">
        <v>36.369999999999997</v>
      </c>
      <c r="G606" s="13">
        <f>ROUND(E606*F606,2)</f>
        <v>233.13</v>
      </c>
    </row>
    <row r="607" spans="1:7" ht="157.5" x14ac:dyDescent="0.25">
      <c r="A607" s="14"/>
      <c r="B607" s="14"/>
      <c r="C607" s="14"/>
      <c r="D607" s="18" t="s">
        <v>882</v>
      </c>
      <c r="E607" s="14"/>
      <c r="F607" s="14"/>
      <c r="G607" s="14"/>
    </row>
    <row r="608" spans="1:7" ht="22.5" x14ac:dyDescent="0.25">
      <c r="A608" s="10" t="s">
        <v>883</v>
      </c>
      <c r="B608" s="11" t="s">
        <v>16</v>
      </c>
      <c r="C608" s="11" t="s">
        <v>173</v>
      </c>
      <c r="D608" s="18" t="s">
        <v>884</v>
      </c>
      <c r="E608" s="12">
        <v>12.5</v>
      </c>
      <c r="F608" s="12">
        <v>39.57</v>
      </c>
      <c r="G608" s="13">
        <f>ROUND(E608*F608,2)</f>
        <v>494.63</v>
      </c>
    </row>
    <row r="609" spans="1:7" ht="146.25" x14ac:dyDescent="0.25">
      <c r="A609" s="14"/>
      <c r="B609" s="14"/>
      <c r="C609" s="14"/>
      <c r="D609" s="18" t="s">
        <v>885</v>
      </c>
      <c r="E609" s="14"/>
      <c r="F609" s="14"/>
      <c r="G609" s="14"/>
    </row>
    <row r="610" spans="1:7" ht="22.5" x14ac:dyDescent="0.25">
      <c r="A610" s="10" t="s">
        <v>886</v>
      </c>
      <c r="B610" s="11" t="s">
        <v>16</v>
      </c>
      <c r="C610" s="11" t="s">
        <v>173</v>
      </c>
      <c r="D610" s="18" t="s">
        <v>887</v>
      </c>
      <c r="E610" s="12">
        <v>64.14</v>
      </c>
      <c r="F610" s="12">
        <v>41.29</v>
      </c>
      <c r="G610" s="13">
        <f>ROUND(E610*F610,2)</f>
        <v>2648.34</v>
      </c>
    </row>
    <row r="611" spans="1:7" ht="146.25" x14ac:dyDescent="0.25">
      <c r="A611" s="14"/>
      <c r="B611" s="14"/>
      <c r="C611" s="14"/>
      <c r="D611" s="18" t="s">
        <v>888</v>
      </c>
      <c r="E611" s="14"/>
      <c r="F611" s="14"/>
      <c r="G611" s="14"/>
    </row>
    <row r="612" spans="1:7" ht="22.5" x14ac:dyDescent="0.25">
      <c r="A612" s="10" t="s">
        <v>889</v>
      </c>
      <c r="B612" s="11" t="s">
        <v>16</v>
      </c>
      <c r="C612" s="11" t="s">
        <v>173</v>
      </c>
      <c r="D612" s="18" t="s">
        <v>890</v>
      </c>
      <c r="E612" s="12">
        <v>32.22</v>
      </c>
      <c r="F612" s="12">
        <v>62.47</v>
      </c>
      <c r="G612" s="13">
        <f>ROUND(E612*F612,2)</f>
        <v>2012.78</v>
      </c>
    </row>
    <row r="613" spans="1:7" ht="146.25" x14ac:dyDescent="0.25">
      <c r="A613" s="14"/>
      <c r="B613" s="14"/>
      <c r="C613" s="14"/>
      <c r="D613" s="18" t="s">
        <v>891</v>
      </c>
      <c r="E613" s="14"/>
      <c r="F613" s="14"/>
      <c r="G613" s="14"/>
    </row>
    <row r="614" spans="1:7" ht="22.5" x14ac:dyDescent="0.25">
      <c r="A614" s="10" t="s">
        <v>892</v>
      </c>
      <c r="B614" s="11" t="s">
        <v>16</v>
      </c>
      <c r="C614" s="11" t="s">
        <v>173</v>
      </c>
      <c r="D614" s="18" t="s">
        <v>893</v>
      </c>
      <c r="E614" s="12">
        <v>11</v>
      </c>
      <c r="F614" s="12">
        <v>56.53</v>
      </c>
      <c r="G614" s="13">
        <f>ROUND(E614*F614,2)</f>
        <v>621.83000000000004</v>
      </c>
    </row>
    <row r="615" spans="1:7" ht="146.25" x14ac:dyDescent="0.25">
      <c r="A615" s="14"/>
      <c r="B615" s="14"/>
      <c r="C615" s="14"/>
      <c r="D615" s="18" t="s">
        <v>894</v>
      </c>
      <c r="E615" s="14"/>
      <c r="F615" s="14"/>
      <c r="G615" s="14"/>
    </row>
    <row r="616" spans="1:7" x14ac:dyDescent="0.25">
      <c r="A616" s="14"/>
      <c r="B616" s="14"/>
      <c r="C616" s="14"/>
      <c r="D616" s="22" t="s">
        <v>895</v>
      </c>
      <c r="E616" s="12">
        <v>1</v>
      </c>
      <c r="F616" s="15">
        <f>G602+G604+G606+G608+G610+G612+G614</f>
        <v>9177.57</v>
      </c>
      <c r="G616" s="15">
        <f>ROUND(E616*F616,2)</f>
        <v>9177.57</v>
      </c>
    </row>
    <row r="617" spans="1:7" ht="0.95" customHeight="1" x14ac:dyDescent="0.25">
      <c r="A617" s="16"/>
      <c r="B617" s="16"/>
      <c r="C617" s="16"/>
      <c r="D617" s="23"/>
      <c r="E617" s="16"/>
      <c r="F617" s="16"/>
      <c r="G617" s="16"/>
    </row>
    <row r="618" spans="1:7" x14ac:dyDescent="0.25">
      <c r="A618" s="8" t="s">
        <v>896</v>
      </c>
      <c r="B618" s="8" t="s">
        <v>10</v>
      </c>
      <c r="C618" s="8" t="s">
        <v>11</v>
      </c>
      <c r="D618" s="21" t="s">
        <v>897</v>
      </c>
      <c r="E618" s="9">
        <f>E637</f>
        <v>1</v>
      </c>
      <c r="F618" s="9">
        <f>F637</f>
        <v>45420.17</v>
      </c>
      <c r="G618" s="9">
        <f>G637</f>
        <v>45420.17</v>
      </c>
    </row>
    <row r="619" spans="1:7" x14ac:dyDescent="0.25">
      <c r="A619" s="10" t="s">
        <v>898</v>
      </c>
      <c r="B619" s="11" t="s">
        <v>16</v>
      </c>
      <c r="C619" s="11" t="s">
        <v>90</v>
      </c>
      <c r="D619" s="18" t="s">
        <v>899</v>
      </c>
      <c r="E619" s="12">
        <v>1</v>
      </c>
      <c r="F619" s="12">
        <v>56.53</v>
      </c>
      <c r="G619" s="13">
        <f>ROUND(E619*F619,2)</f>
        <v>56.53</v>
      </c>
    </row>
    <row r="620" spans="1:7" ht="123.75" x14ac:dyDescent="0.25">
      <c r="A620" s="14"/>
      <c r="B620" s="14"/>
      <c r="C620" s="14"/>
      <c r="D620" s="18" t="s">
        <v>900</v>
      </c>
      <c r="E620" s="14"/>
      <c r="F620" s="14"/>
      <c r="G620" s="14"/>
    </row>
    <row r="621" spans="1:7" x14ac:dyDescent="0.25">
      <c r="A621" s="10" t="s">
        <v>901</v>
      </c>
      <c r="B621" s="11" t="s">
        <v>16</v>
      </c>
      <c r="C621" s="11" t="s">
        <v>90</v>
      </c>
      <c r="D621" s="18" t="s">
        <v>902</v>
      </c>
      <c r="E621" s="12">
        <v>22</v>
      </c>
      <c r="F621" s="12">
        <v>84.52</v>
      </c>
      <c r="G621" s="13">
        <f>ROUND(E621*F621,2)</f>
        <v>1859.44</v>
      </c>
    </row>
    <row r="622" spans="1:7" ht="123.75" x14ac:dyDescent="0.25">
      <c r="A622" s="14"/>
      <c r="B622" s="14"/>
      <c r="C622" s="14"/>
      <c r="D622" s="18" t="s">
        <v>903</v>
      </c>
      <c r="E622" s="14"/>
      <c r="F622" s="14"/>
      <c r="G622" s="14"/>
    </row>
    <row r="623" spans="1:7" x14ac:dyDescent="0.25">
      <c r="A623" s="10" t="s">
        <v>904</v>
      </c>
      <c r="B623" s="11" t="s">
        <v>16</v>
      </c>
      <c r="C623" s="11" t="s">
        <v>90</v>
      </c>
      <c r="D623" s="18" t="s">
        <v>905</v>
      </c>
      <c r="E623" s="12">
        <v>1</v>
      </c>
      <c r="F623" s="12">
        <v>56.53</v>
      </c>
      <c r="G623" s="13">
        <f>ROUND(E623*F623,2)</f>
        <v>56.53</v>
      </c>
    </row>
    <row r="624" spans="1:7" ht="135" x14ac:dyDescent="0.25">
      <c r="A624" s="14"/>
      <c r="B624" s="14"/>
      <c r="C624" s="14"/>
      <c r="D624" s="18" t="s">
        <v>906</v>
      </c>
      <c r="E624" s="14"/>
      <c r="F624" s="14"/>
      <c r="G624" s="14"/>
    </row>
    <row r="625" spans="1:7" x14ac:dyDescent="0.25">
      <c r="A625" s="10" t="s">
        <v>907</v>
      </c>
      <c r="B625" s="11" t="s">
        <v>16</v>
      </c>
      <c r="C625" s="11" t="s">
        <v>90</v>
      </c>
      <c r="D625" s="18" t="s">
        <v>908</v>
      </c>
      <c r="E625" s="12">
        <v>7</v>
      </c>
      <c r="F625" s="12">
        <v>49.02</v>
      </c>
      <c r="G625" s="13">
        <f>ROUND(E625*F625,2)</f>
        <v>343.14</v>
      </c>
    </row>
    <row r="626" spans="1:7" ht="135" x14ac:dyDescent="0.25">
      <c r="A626" s="14"/>
      <c r="B626" s="14"/>
      <c r="C626" s="14"/>
      <c r="D626" s="18" t="s">
        <v>909</v>
      </c>
      <c r="E626" s="14"/>
      <c r="F626" s="14"/>
      <c r="G626" s="14"/>
    </row>
    <row r="627" spans="1:7" x14ac:dyDescent="0.25">
      <c r="A627" s="10" t="s">
        <v>910</v>
      </c>
      <c r="B627" s="11" t="s">
        <v>16</v>
      </c>
      <c r="C627" s="11" t="s">
        <v>90</v>
      </c>
      <c r="D627" s="18" t="s">
        <v>911</v>
      </c>
      <c r="E627" s="12">
        <v>19</v>
      </c>
      <c r="F627" s="12">
        <v>85.37</v>
      </c>
      <c r="G627" s="13">
        <f>ROUND(E627*F627,2)</f>
        <v>1622.03</v>
      </c>
    </row>
    <row r="628" spans="1:7" ht="135" x14ac:dyDescent="0.25">
      <c r="A628" s="14"/>
      <c r="B628" s="14"/>
      <c r="C628" s="14"/>
      <c r="D628" s="18" t="s">
        <v>912</v>
      </c>
      <c r="E628" s="14"/>
      <c r="F628" s="14"/>
      <c r="G628" s="14"/>
    </row>
    <row r="629" spans="1:7" x14ac:dyDescent="0.25">
      <c r="A629" s="10" t="s">
        <v>913</v>
      </c>
      <c r="B629" s="11" t="s">
        <v>16</v>
      </c>
      <c r="C629" s="11" t="s">
        <v>90</v>
      </c>
      <c r="D629" s="18" t="s">
        <v>914</v>
      </c>
      <c r="E629" s="12">
        <v>24</v>
      </c>
      <c r="F629" s="12">
        <v>39.19</v>
      </c>
      <c r="G629" s="13">
        <f>ROUND(E629*F629,2)</f>
        <v>940.56</v>
      </c>
    </row>
    <row r="630" spans="1:7" ht="67.5" x14ac:dyDescent="0.25">
      <c r="A630" s="14"/>
      <c r="B630" s="14"/>
      <c r="C630" s="14"/>
      <c r="D630" s="18" t="s">
        <v>915</v>
      </c>
      <c r="E630" s="14"/>
      <c r="F630" s="14"/>
      <c r="G630" s="14"/>
    </row>
    <row r="631" spans="1:7" x14ac:dyDescent="0.25">
      <c r="A631" s="10" t="s">
        <v>916</v>
      </c>
      <c r="B631" s="11" t="s">
        <v>16</v>
      </c>
      <c r="C631" s="11" t="s">
        <v>917</v>
      </c>
      <c r="D631" s="18" t="s">
        <v>918</v>
      </c>
      <c r="E631" s="12">
        <v>765</v>
      </c>
      <c r="F631" s="12">
        <v>39.19</v>
      </c>
      <c r="G631" s="13">
        <f>ROUND(E631*F631,2)</f>
        <v>29980.35</v>
      </c>
    </row>
    <row r="632" spans="1:7" ht="123.75" x14ac:dyDescent="0.25">
      <c r="A632" s="14"/>
      <c r="B632" s="14"/>
      <c r="C632" s="14"/>
      <c r="D632" s="18" t="s">
        <v>919</v>
      </c>
      <c r="E632" s="14"/>
      <c r="F632" s="14"/>
      <c r="G632" s="14"/>
    </row>
    <row r="633" spans="1:7" x14ac:dyDescent="0.25">
      <c r="A633" s="10" t="s">
        <v>920</v>
      </c>
      <c r="B633" s="11" t="s">
        <v>16</v>
      </c>
      <c r="C633" s="11" t="s">
        <v>917</v>
      </c>
      <c r="D633" s="18" t="s">
        <v>921</v>
      </c>
      <c r="E633" s="12">
        <v>155</v>
      </c>
      <c r="F633" s="12">
        <v>57.57</v>
      </c>
      <c r="G633" s="13">
        <f>ROUND(E633*F633,2)</f>
        <v>8923.35</v>
      </c>
    </row>
    <row r="634" spans="1:7" ht="112.5" x14ac:dyDescent="0.25">
      <c r="A634" s="14"/>
      <c r="B634" s="14"/>
      <c r="C634" s="14"/>
      <c r="D634" s="18" t="s">
        <v>922</v>
      </c>
      <c r="E634" s="14"/>
      <c r="F634" s="14"/>
      <c r="G634" s="14"/>
    </row>
    <row r="635" spans="1:7" x14ac:dyDescent="0.25">
      <c r="A635" s="10" t="s">
        <v>923</v>
      </c>
      <c r="B635" s="11" t="s">
        <v>16</v>
      </c>
      <c r="C635" s="11" t="s">
        <v>917</v>
      </c>
      <c r="D635" s="18" t="s">
        <v>924</v>
      </c>
      <c r="E635" s="12">
        <v>9.66</v>
      </c>
      <c r="F635" s="12">
        <v>169.59</v>
      </c>
      <c r="G635" s="13">
        <f>ROUND(E635*F635,2)</f>
        <v>1638.24</v>
      </c>
    </row>
    <row r="636" spans="1:7" ht="67.5" x14ac:dyDescent="0.25">
      <c r="A636" s="14"/>
      <c r="B636" s="14"/>
      <c r="C636" s="14"/>
      <c r="D636" s="18" t="s">
        <v>925</v>
      </c>
      <c r="E636" s="14"/>
      <c r="F636" s="14"/>
      <c r="G636" s="14"/>
    </row>
    <row r="637" spans="1:7" x14ac:dyDescent="0.25">
      <c r="A637" s="14"/>
      <c r="B637" s="14"/>
      <c r="C637" s="14"/>
      <c r="D637" s="22" t="s">
        <v>926</v>
      </c>
      <c r="E637" s="12">
        <v>1</v>
      </c>
      <c r="F637" s="15">
        <f>G619+G621+G623+G625+G627+G629+G631+G633+G635</f>
        <v>45420.17</v>
      </c>
      <c r="G637" s="15">
        <f>ROUND(E637*F637,2)</f>
        <v>45420.17</v>
      </c>
    </row>
    <row r="638" spans="1:7" ht="0.95" customHeight="1" x14ac:dyDescent="0.25">
      <c r="A638" s="16"/>
      <c r="B638" s="16"/>
      <c r="C638" s="16"/>
      <c r="D638" s="23"/>
      <c r="E638" s="16"/>
      <c r="F638" s="16"/>
      <c r="G638" s="16"/>
    </row>
    <row r="639" spans="1:7" x14ac:dyDescent="0.25">
      <c r="A639" s="14"/>
      <c r="B639" s="14"/>
      <c r="C639" s="14"/>
      <c r="D639" s="22" t="s">
        <v>927</v>
      </c>
      <c r="E639" s="17">
        <v>1</v>
      </c>
      <c r="F639" s="15">
        <f>G560+G601+G618</f>
        <v>227860.15</v>
      </c>
      <c r="G639" s="15">
        <f>ROUND(E639*F639,2)</f>
        <v>227860.15</v>
      </c>
    </row>
    <row r="640" spans="1:7" ht="0.95" customHeight="1" x14ac:dyDescent="0.25">
      <c r="A640" s="16"/>
      <c r="B640" s="16"/>
      <c r="C640" s="16"/>
      <c r="D640" s="23"/>
      <c r="E640" s="16"/>
      <c r="F640" s="16"/>
      <c r="G640" s="16"/>
    </row>
    <row r="641" spans="1:7" x14ac:dyDescent="0.25">
      <c r="A641" s="5" t="s">
        <v>928</v>
      </c>
      <c r="B641" s="5" t="s">
        <v>10</v>
      </c>
      <c r="C641" s="5" t="s">
        <v>11</v>
      </c>
      <c r="D641" s="20" t="s">
        <v>929</v>
      </c>
      <c r="E641" s="6">
        <f>E680</f>
        <v>1</v>
      </c>
      <c r="F641" s="7">
        <f>F680</f>
        <v>31980.240000000002</v>
      </c>
      <c r="G641" s="7">
        <f>G680</f>
        <v>31980.240000000002</v>
      </c>
    </row>
    <row r="642" spans="1:7" x14ac:dyDescent="0.25">
      <c r="A642" s="10" t="s">
        <v>930</v>
      </c>
      <c r="B642" s="11" t="s">
        <v>16</v>
      </c>
      <c r="C642" s="11" t="s">
        <v>90</v>
      </c>
      <c r="D642" s="18" t="s">
        <v>931</v>
      </c>
      <c r="E642" s="12">
        <v>1</v>
      </c>
      <c r="F642" s="12">
        <v>1821.49</v>
      </c>
      <c r="G642" s="13">
        <f>ROUND(E642*F642,2)</f>
        <v>1821.49</v>
      </c>
    </row>
    <row r="643" spans="1:7" ht="78.75" x14ac:dyDescent="0.25">
      <c r="A643" s="14"/>
      <c r="B643" s="14"/>
      <c r="C643" s="14"/>
      <c r="D643" s="18" t="s">
        <v>932</v>
      </c>
      <c r="E643" s="14"/>
      <c r="F643" s="14"/>
      <c r="G643" s="14"/>
    </row>
    <row r="644" spans="1:7" ht="22.5" x14ac:dyDescent="0.25">
      <c r="A644" s="10" t="s">
        <v>933</v>
      </c>
      <c r="B644" s="11" t="s">
        <v>16</v>
      </c>
      <c r="C644" s="11" t="s">
        <v>70</v>
      </c>
      <c r="D644" s="18" t="s">
        <v>934</v>
      </c>
      <c r="E644" s="12">
        <v>1</v>
      </c>
      <c r="F644" s="12">
        <v>942.15</v>
      </c>
      <c r="G644" s="13">
        <f>ROUND(E644*F644,2)</f>
        <v>942.15</v>
      </c>
    </row>
    <row r="645" spans="1:7" ht="101.25" x14ac:dyDescent="0.25">
      <c r="A645" s="14"/>
      <c r="B645" s="14"/>
      <c r="C645" s="14"/>
      <c r="D645" s="18" t="s">
        <v>935</v>
      </c>
      <c r="E645" s="14"/>
      <c r="F645" s="14"/>
      <c r="G645" s="14"/>
    </row>
    <row r="646" spans="1:7" ht="22.5" x14ac:dyDescent="0.25">
      <c r="A646" s="10" t="s">
        <v>936</v>
      </c>
      <c r="B646" s="11" t="s">
        <v>16</v>
      </c>
      <c r="C646" s="11" t="s">
        <v>90</v>
      </c>
      <c r="D646" s="18" t="s">
        <v>937</v>
      </c>
      <c r="E646" s="12">
        <v>1</v>
      </c>
      <c r="F646" s="12">
        <v>188.43</v>
      </c>
      <c r="G646" s="13">
        <f>ROUND(E646*F646,2)</f>
        <v>188.43</v>
      </c>
    </row>
    <row r="647" spans="1:7" ht="33.75" x14ac:dyDescent="0.25">
      <c r="A647" s="14"/>
      <c r="B647" s="14"/>
      <c r="C647" s="14"/>
      <c r="D647" s="18" t="s">
        <v>938</v>
      </c>
      <c r="E647" s="14"/>
      <c r="F647" s="14"/>
      <c r="G647" s="14"/>
    </row>
    <row r="648" spans="1:7" x14ac:dyDescent="0.25">
      <c r="A648" s="10" t="s">
        <v>939</v>
      </c>
      <c r="B648" s="11" t="s">
        <v>16</v>
      </c>
      <c r="C648" s="11" t="s">
        <v>90</v>
      </c>
      <c r="D648" s="18" t="s">
        <v>940</v>
      </c>
      <c r="E648" s="12">
        <v>38</v>
      </c>
      <c r="F648" s="12">
        <v>52.76</v>
      </c>
      <c r="G648" s="13">
        <f>ROUND(E648*F648,2)</f>
        <v>2004.88</v>
      </c>
    </row>
    <row r="649" spans="1:7" ht="101.25" x14ac:dyDescent="0.25">
      <c r="A649" s="14"/>
      <c r="B649" s="14"/>
      <c r="C649" s="14"/>
      <c r="D649" s="18" t="s">
        <v>941</v>
      </c>
      <c r="E649" s="14"/>
      <c r="F649" s="14"/>
      <c r="G649" s="14"/>
    </row>
    <row r="650" spans="1:7" x14ac:dyDescent="0.25">
      <c r="A650" s="10" t="s">
        <v>942</v>
      </c>
      <c r="B650" s="11" t="s">
        <v>16</v>
      </c>
      <c r="C650" s="11" t="s">
        <v>90</v>
      </c>
      <c r="D650" s="18" t="s">
        <v>943</v>
      </c>
      <c r="E650" s="12">
        <v>3</v>
      </c>
      <c r="F650" s="12">
        <v>62.81</v>
      </c>
      <c r="G650" s="13">
        <f>ROUND(E650*F650,2)</f>
        <v>188.43</v>
      </c>
    </row>
    <row r="651" spans="1:7" ht="78.75" x14ac:dyDescent="0.25">
      <c r="A651" s="14"/>
      <c r="B651" s="14"/>
      <c r="C651" s="14"/>
      <c r="D651" s="18" t="s">
        <v>944</v>
      </c>
      <c r="E651" s="14"/>
      <c r="F651" s="14"/>
      <c r="G651" s="14"/>
    </row>
    <row r="652" spans="1:7" x14ac:dyDescent="0.25">
      <c r="A652" s="10" t="s">
        <v>945</v>
      </c>
      <c r="B652" s="11" t="s">
        <v>16</v>
      </c>
      <c r="C652" s="11" t="s">
        <v>90</v>
      </c>
      <c r="D652" s="18" t="s">
        <v>946</v>
      </c>
      <c r="E652" s="12">
        <v>2</v>
      </c>
      <c r="F652" s="12">
        <v>119.34</v>
      </c>
      <c r="G652" s="13">
        <f>ROUND(E652*F652,2)</f>
        <v>238.68</v>
      </c>
    </row>
    <row r="653" spans="1:7" ht="78.75" x14ac:dyDescent="0.25">
      <c r="A653" s="14"/>
      <c r="B653" s="14"/>
      <c r="C653" s="14"/>
      <c r="D653" s="18" t="s">
        <v>947</v>
      </c>
      <c r="E653" s="14"/>
      <c r="F653" s="14"/>
      <c r="G653" s="14"/>
    </row>
    <row r="654" spans="1:7" x14ac:dyDescent="0.25">
      <c r="A654" s="10" t="s">
        <v>948</v>
      </c>
      <c r="B654" s="11" t="s">
        <v>16</v>
      </c>
      <c r="C654" s="11" t="s">
        <v>173</v>
      </c>
      <c r="D654" s="18" t="s">
        <v>949</v>
      </c>
      <c r="E654" s="12">
        <v>1068</v>
      </c>
      <c r="F654" s="12">
        <v>5.34</v>
      </c>
      <c r="G654" s="13">
        <f>ROUND(E654*F654,2)</f>
        <v>5703.12</v>
      </c>
    </row>
    <row r="655" spans="1:7" ht="123.75" x14ac:dyDescent="0.25">
      <c r="A655" s="14"/>
      <c r="B655" s="14"/>
      <c r="C655" s="14"/>
      <c r="D655" s="18" t="s">
        <v>950</v>
      </c>
      <c r="E655" s="14"/>
      <c r="F655" s="14"/>
      <c r="G655" s="14"/>
    </row>
    <row r="656" spans="1:7" x14ac:dyDescent="0.25">
      <c r="A656" s="10" t="s">
        <v>951</v>
      </c>
      <c r="B656" s="11" t="s">
        <v>16</v>
      </c>
      <c r="C656" s="11" t="s">
        <v>90</v>
      </c>
      <c r="D656" s="18" t="s">
        <v>952</v>
      </c>
      <c r="E656" s="12">
        <v>3</v>
      </c>
      <c r="F656" s="12">
        <v>408.27</v>
      </c>
      <c r="G656" s="13">
        <f>ROUND(E656*F656,2)</f>
        <v>1224.81</v>
      </c>
    </row>
    <row r="657" spans="1:7" ht="213.75" x14ac:dyDescent="0.25">
      <c r="A657" s="14"/>
      <c r="B657" s="14"/>
      <c r="C657" s="14"/>
      <c r="D657" s="18" t="s">
        <v>953</v>
      </c>
      <c r="E657" s="14"/>
      <c r="F657" s="14"/>
      <c r="G657" s="14"/>
    </row>
    <row r="658" spans="1:7" x14ac:dyDescent="0.25">
      <c r="A658" s="10" t="s">
        <v>954</v>
      </c>
      <c r="B658" s="11" t="s">
        <v>16</v>
      </c>
      <c r="C658" s="11" t="s">
        <v>90</v>
      </c>
      <c r="D658" s="18" t="s">
        <v>955</v>
      </c>
      <c r="E658" s="12">
        <v>1</v>
      </c>
      <c r="F658" s="12">
        <v>4836.37</v>
      </c>
      <c r="G658" s="13">
        <f>ROUND(E658*F658,2)</f>
        <v>4836.37</v>
      </c>
    </row>
    <row r="659" spans="1:7" ht="191.25" x14ac:dyDescent="0.25">
      <c r="A659" s="14"/>
      <c r="B659" s="14"/>
      <c r="C659" s="14"/>
      <c r="D659" s="18" t="s">
        <v>956</v>
      </c>
      <c r="E659" s="14"/>
      <c r="F659" s="14"/>
      <c r="G659" s="14"/>
    </row>
    <row r="660" spans="1:7" ht="22.5" x14ac:dyDescent="0.25">
      <c r="A660" s="10" t="s">
        <v>957</v>
      </c>
      <c r="B660" s="11" t="s">
        <v>16</v>
      </c>
      <c r="C660" s="11" t="s">
        <v>90</v>
      </c>
      <c r="D660" s="18" t="s">
        <v>958</v>
      </c>
      <c r="E660" s="12">
        <v>1</v>
      </c>
      <c r="F660" s="12">
        <v>4899.18</v>
      </c>
      <c r="G660" s="13">
        <f>ROUND(E660*F660,2)</f>
        <v>4899.18</v>
      </c>
    </row>
    <row r="661" spans="1:7" ht="292.5" x14ac:dyDescent="0.25">
      <c r="A661" s="14"/>
      <c r="B661" s="14"/>
      <c r="C661" s="14"/>
      <c r="D661" s="18" t="s">
        <v>959</v>
      </c>
      <c r="E661" s="14"/>
      <c r="F661" s="14"/>
      <c r="G661" s="14"/>
    </row>
    <row r="662" spans="1:7" x14ac:dyDescent="0.25">
      <c r="A662" s="10" t="s">
        <v>960</v>
      </c>
      <c r="B662" s="11" t="s">
        <v>16</v>
      </c>
      <c r="C662" s="11" t="s">
        <v>90</v>
      </c>
      <c r="D662" s="18" t="s">
        <v>961</v>
      </c>
      <c r="E662" s="12">
        <v>10</v>
      </c>
      <c r="F662" s="12">
        <v>32.22</v>
      </c>
      <c r="G662" s="13">
        <f>ROUND(E662*F662,2)</f>
        <v>322.2</v>
      </c>
    </row>
    <row r="663" spans="1:7" ht="78.75" x14ac:dyDescent="0.25">
      <c r="A663" s="14"/>
      <c r="B663" s="14"/>
      <c r="C663" s="14"/>
      <c r="D663" s="18" t="s">
        <v>962</v>
      </c>
      <c r="E663" s="14"/>
      <c r="F663" s="14"/>
      <c r="G663" s="14"/>
    </row>
    <row r="664" spans="1:7" x14ac:dyDescent="0.25">
      <c r="A664" s="10" t="s">
        <v>963</v>
      </c>
      <c r="B664" s="11" t="s">
        <v>16</v>
      </c>
      <c r="C664" s="11" t="s">
        <v>90</v>
      </c>
      <c r="D664" s="18" t="s">
        <v>964</v>
      </c>
      <c r="E664" s="12">
        <v>1</v>
      </c>
      <c r="F664" s="12">
        <v>82.91</v>
      </c>
      <c r="G664" s="13">
        <f>ROUND(E664*F664,2)</f>
        <v>82.91</v>
      </c>
    </row>
    <row r="665" spans="1:7" ht="56.25" x14ac:dyDescent="0.25">
      <c r="A665" s="14"/>
      <c r="B665" s="14"/>
      <c r="C665" s="14"/>
      <c r="D665" s="18" t="s">
        <v>965</v>
      </c>
      <c r="E665" s="14"/>
      <c r="F665" s="14"/>
      <c r="G665" s="14"/>
    </row>
    <row r="666" spans="1:7" ht="22.5" x14ac:dyDescent="0.25">
      <c r="A666" s="10" t="s">
        <v>966</v>
      </c>
      <c r="B666" s="11" t="s">
        <v>16</v>
      </c>
      <c r="C666" s="11" t="s">
        <v>90</v>
      </c>
      <c r="D666" s="18" t="s">
        <v>967</v>
      </c>
      <c r="E666" s="12">
        <v>20</v>
      </c>
      <c r="F666" s="12">
        <v>8.17</v>
      </c>
      <c r="G666" s="13">
        <f>ROUND(E666*F666,2)</f>
        <v>163.4</v>
      </c>
    </row>
    <row r="667" spans="1:7" ht="67.5" x14ac:dyDescent="0.25">
      <c r="A667" s="14"/>
      <c r="B667" s="14"/>
      <c r="C667" s="14"/>
      <c r="D667" s="18" t="s">
        <v>968</v>
      </c>
      <c r="E667" s="14"/>
      <c r="F667" s="14"/>
      <c r="G667" s="14"/>
    </row>
    <row r="668" spans="1:7" ht="22.5" x14ac:dyDescent="0.25">
      <c r="A668" s="10" t="s">
        <v>969</v>
      </c>
      <c r="B668" s="11" t="s">
        <v>16</v>
      </c>
      <c r="C668" s="11" t="s">
        <v>90</v>
      </c>
      <c r="D668" s="18" t="s">
        <v>970</v>
      </c>
      <c r="E668" s="12">
        <v>42</v>
      </c>
      <c r="F668" s="12">
        <v>8.17</v>
      </c>
      <c r="G668" s="13">
        <f>ROUND(E668*F668,2)</f>
        <v>343.14</v>
      </c>
    </row>
    <row r="669" spans="1:7" ht="67.5" x14ac:dyDescent="0.25">
      <c r="A669" s="14"/>
      <c r="B669" s="14"/>
      <c r="C669" s="14"/>
      <c r="D669" s="18" t="s">
        <v>971</v>
      </c>
      <c r="E669" s="14"/>
      <c r="F669" s="14"/>
      <c r="G669" s="14"/>
    </row>
    <row r="670" spans="1:7" ht="22.5" x14ac:dyDescent="0.25">
      <c r="A670" s="10" t="s">
        <v>972</v>
      </c>
      <c r="B670" s="11" t="s">
        <v>16</v>
      </c>
      <c r="C670" s="11" t="s">
        <v>90</v>
      </c>
      <c r="D670" s="18" t="s">
        <v>973</v>
      </c>
      <c r="E670" s="12">
        <v>1</v>
      </c>
      <c r="F670" s="12">
        <v>135.66999999999999</v>
      </c>
      <c r="G670" s="13">
        <f>ROUND(E670*F670,2)</f>
        <v>135.66999999999999</v>
      </c>
    </row>
    <row r="671" spans="1:7" ht="45" x14ac:dyDescent="0.25">
      <c r="A671" s="14"/>
      <c r="B671" s="14"/>
      <c r="C671" s="14"/>
      <c r="D671" s="18" t="s">
        <v>974</v>
      </c>
      <c r="E671" s="14"/>
      <c r="F671" s="14"/>
      <c r="G671" s="14"/>
    </row>
    <row r="672" spans="1:7" x14ac:dyDescent="0.25">
      <c r="A672" s="10" t="s">
        <v>975</v>
      </c>
      <c r="B672" s="11" t="s">
        <v>16</v>
      </c>
      <c r="C672" s="11" t="s">
        <v>90</v>
      </c>
      <c r="D672" s="18" t="s">
        <v>976</v>
      </c>
      <c r="E672" s="12">
        <v>20</v>
      </c>
      <c r="F672" s="12">
        <v>125.62</v>
      </c>
      <c r="G672" s="13">
        <f>ROUND(E672*F672,2)</f>
        <v>2512.4</v>
      </c>
    </row>
    <row r="673" spans="1:7" ht="78.75" x14ac:dyDescent="0.25">
      <c r="A673" s="14"/>
      <c r="B673" s="14"/>
      <c r="C673" s="14"/>
      <c r="D673" s="18" t="s">
        <v>977</v>
      </c>
      <c r="E673" s="14"/>
      <c r="F673" s="14"/>
      <c r="G673" s="14"/>
    </row>
    <row r="674" spans="1:7" ht="22.5" x14ac:dyDescent="0.25">
      <c r="A674" s="10" t="s">
        <v>978</v>
      </c>
      <c r="B674" s="11" t="s">
        <v>16</v>
      </c>
      <c r="C674" s="11" t="s">
        <v>90</v>
      </c>
      <c r="D674" s="18" t="s">
        <v>979</v>
      </c>
      <c r="E674" s="12">
        <v>25</v>
      </c>
      <c r="F674" s="12">
        <v>169.59</v>
      </c>
      <c r="G674" s="13">
        <f>ROUND(E674*F674,2)</f>
        <v>4239.75</v>
      </c>
    </row>
    <row r="675" spans="1:7" ht="123.75" x14ac:dyDescent="0.25">
      <c r="A675" s="14"/>
      <c r="B675" s="14"/>
      <c r="C675" s="14"/>
      <c r="D675" s="18" t="s">
        <v>980</v>
      </c>
      <c r="E675" s="14"/>
      <c r="F675" s="14"/>
      <c r="G675" s="14"/>
    </row>
    <row r="676" spans="1:7" x14ac:dyDescent="0.25">
      <c r="A676" s="10" t="s">
        <v>981</v>
      </c>
      <c r="B676" s="11" t="s">
        <v>16</v>
      </c>
      <c r="C676" s="11" t="s">
        <v>173</v>
      </c>
      <c r="D676" s="18" t="s">
        <v>982</v>
      </c>
      <c r="E676" s="12">
        <v>39</v>
      </c>
      <c r="F676" s="12">
        <v>34.869999999999997</v>
      </c>
      <c r="G676" s="13">
        <f>ROUND(E676*F676,2)</f>
        <v>1359.93</v>
      </c>
    </row>
    <row r="677" spans="1:7" ht="135" x14ac:dyDescent="0.25">
      <c r="A677" s="14"/>
      <c r="B677" s="14"/>
      <c r="C677" s="14"/>
      <c r="D677" s="18" t="s">
        <v>983</v>
      </c>
      <c r="E677" s="14"/>
      <c r="F677" s="14"/>
      <c r="G677" s="14"/>
    </row>
    <row r="678" spans="1:7" x14ac:dyDescent="0.25">
      <c r="A678" s="10" t="s">
        <v>984</v>
      </c>
      <c r="B678" s="11" t="s">
        <v>16</v>
      </c>
      <c r="C678" s="11" t="s">
        <v>173</v>
      </c>
      <c r="D678" s="18" t="s">
        <v>985</v>
      </c>
      <c r="E678" s="12">
        <v>27.2</v>
      </c>
      <c r="F678" s="12">
        <v>28.43</v>
      </c>
      <c r="G678" s="13">
        <f>ROUND(E678*F678,2)</f>
        <v>773.3</v>
      </c>
    </row>
    <row r="679" spans="1:7" ht="135" x14ac:dyDescent="0.25">
      <c r="A679" s="14"/>
      <c r="B679" s="14"/>
      <c r="C679" s="14"/>
      <c r="D679" s="18" t="s">
        <v>986</v>
      </c>
      <c r="E679" s="14"/>
      <c r="F679" s="14"/>
      <c r="G679" s="14"/>
    </row>
    <row r="680" spans="1:7" x14ac:dyDescent="0.25">
      <c r="A680" s="14"/>
      <c r="B680" s="14"/>
      <c r="C680" s="14"/>
      <c r="D680" s="22" t="s">
        <v>987</v>
      </c>
      <c r="E680" s="17">
        <v>1</v>
      </c>
      <c r="F680" s="15">
        <f>G642+G644+G646+G648+G650+G652+G654+G656+G658+G660+G662+G664+G666+G668+G670+G672+G674+G676+G678</f>
        <v>31980.240000000002</v>
      </c>
      <c r="G680" s="15">
        <f>ROUND(E680*F680,2)</f>
        <v>31980.240000000002</v>
      </c>
    </row>
    <row r="681" spans="1:7" ht="0.95" customHeight="1" x14ac:dyDescent="0.25">
      <c r="A681" s="16"/>
      <c r="B681" s="16"/>
      <c r="C681" s="16"/>
      <c r="D681" s="23"/>
      <c r="E681" s="16"/>
      <c r="F681" s="16"/>
      <c r="G681" s="16"/>
    </row>
    <row r="682" spans="1:7" x14ac:dyDescent="0.25">
      <c r="A682" s="5" t="s">
        <v>988</v>
      </c>
      <c r="B682" s="5" t="s">
        <v>10</v>
      </c>
      <c r="C682" s="5" t="s">
        <v>11</v>
      </c>
      <c r="D682" s="20" t="s">
        <v>989</v>
      </c>
      <c r="E682" s="6">
        <f>E685</f>
        <v>1</v>
      </c>
      <c r="F682" s="7">
        <f>F685</f>
        <v>15828.3</v>
      </c>
      <c r="G682" s="7">
        <f>G685</f>
        <v>15828.3</v>
      </c>
    </row>
    <row r="683" spans="1:7" ht="22.5" x14ac:dyDescent="0.25">
      <c r="A683" s="10" t="s">
        <v>990</v>
      </c>
      <c r="B683" s="11" t="s">
        <v>16</v>
      </c>
      <c r="C683" s="11" t="s">
        <v>90</v>
      </c>
      <c r="D683" s="18" t="s">
        <v>991</v>
      </c>
      <c r="E683" s="12">
        <v>45</v>
      </c>
      <c r="F683" s="12">
        <v>351.74</v>
      </c>
      <c r="G683" s="13">
        <f>ROUND(E683*F683,2)</f>
        <v>15828.3</v>
      </c>
    </row>
    <row r="684" spans="1:7" ht="112.5" x14ac:dyDescent="0.25">
      <c r="A684" s="14"/>
      <c r="B684" s="14"/>
      <c r="C684" s="14"/>
      <c r="D684" s="18" t="s">
        <v>992</v>
      </c>
      <c r="E684" s="14"/>
      <c r="F684" s="14"/>
      <c r="G684" s="14"/>
    </row>
    <row r="685" spans="1:7" x14ac:dyDescent="0.25">
      <c r="A685" s="14"/>
      <c r="B685" s="14"/>
      <c r="C685" s="14"/>
      <c r="D685" s="22" t="s">
        <v>993</v>
      </c>
      <c r="E685" s="17">
        <v>1</v>
      </c>
      <c r="F685" s="15">
        <f>G683</f>
        <v>15828.3</v>
      </c>
      <c r="G685" s="15">
        <f>ROUND(E685*F685,2)</f>
        <v>15828.3</v>
      </c>
    </row>
    <row r="686" spans="1:7" ht="0.95" customHeight="1" x14ac:dyDescent="0.25">
      <c r="A686" s="16"/>
      <c r="B686" s="16"/>
      <c r="C686" s="16"/>
      <c r="D686" s="23"/>
      <c r="E686" s="16"/>
      <c r="F686" s="16"/>
      <c r="G686" s="16"/>
    </row>
    <row r="687" spans="1:7" x14ac:dyDescent="0.25">
      <c r="A687" s="5" t="s">
        <v>994</v>
      </c>
      <c r="B687" s="5" t="s">
        <v>10</v>
      </c>
      <c r="C687" s="5" t="s">
        <v>11</v>
      </c>
      <c r="D687" s="20" t="s">
        <v>995</v>
      </c>
      <c r="E687" s="6">
        <f>E723</f>
        <v>1</v>
      </c>
      <c r="F687" s="7">
        <f>F723</f>
        <v>23031.48</v>
      </c>
      <c r="G687" s="7">
        <f>G723</f>
        <v>23031.48</v>
      </c>
    </row>
    <row r="688" spans="1:7" x14ac:dyDescent="0.25">
      <c r="A688" s="8" t="s">
        <v>996</v>
      </c>
      <c r="B688" s="8" t="s">
        <v>10</v>
      </c>
      <c r="C688" s="8" t="s">
        <v>11</v>
      </c>
      <c r="D688" s="21" t="s">
        <v>997</v>
      </c>
      <c r="E688" s="9">
        <f>E695</f>
        <v>1</v>
      </c>
      <c r="F688" s="9">
        <f>F695</f>
        <v>1768.73</v>
      </c>
      <c r="G688" s="9">
        <f>G695</f>
        <v>1768.73</v>
      </c>
    </row>
    <row r="689" spans="1:7" x14ac:dyDescent="0.25">
      <c r="A689" s="10" t="s">
        <v>998</v>
      </c>
      <c r="B689" s="11" t="s">
        <v>16</v>
      </c>
      <c r="C689" s="11" t="s">
        <v>90</v>
      </c>
      <c r="D689" s="18" t="s">
        <v>999</v>
      </c>
      <c r="E689" s="12">
        <v>1</v>
      </c>
      <c r="F689" s="12">
        <v>188.43</v>
      </c>
      <c r="G689" s="13">
        <f>ROUND(E689*F689,2)</f>
        <v>188.43</v>
      </c>
    </row>
    <row r="690" spans="1:7" ht="135" x14ac:dyDescent="0.25">
      <c r="A690" s="14"/>
      <c r="B690" s="14"/>
      <c r="C690" s="14"/>
      <c r="D690" s="18" t="s">
        <v>1000</v>
      </c>
      <c r="E690" s="14"/>
      <c r="F690" s="14"/>
      <c r="G690" s="14"/>
    </row>
    <row r="691" spans="1:7" x14ac:dyDescent="0.25">
      <c r="A691" s="10" t="s">
        <v>1001</v>
      </c>
      <c r="B691" s="11" t="s">
        <v>16</v>
      </c>
      <c r="C691" s="11" t="s">
        <v>77</v>
      </c>
      <c r="D691" s="18" t="s">
        <v>1002</v>
      </c>
      <c r="E691" s="12">
        <v>1</v>
      </c>
      <c r="F691" s="12">
        <v>952.2</v>
      </c>
      <c r="G691" s="13">
        <f>ROUND(E691*F691,2)</f>
        <v>952.2</v>
      </c>
    </row>
    <row r="692" spans="1:7" ht="146.25" x14ac:dyDescent="0.25">
      <c r="A692" s="14"/>
      <c r="B692" s="14"/>
      <c r="C692" s="14"/>
      <c r="D692" s="18" t="s">
        <v>1003</v>
      </c>
      <c r="E692" s="14"/>
      <c r="F692" s="14"/>
      <c r="G692" s="14"/>
    </row>
    <row r="693" spans="1:7" x14ac:dyDescent="0.25">
      <c r="A693" s="10" t="s">
        <v>1004</v>
      </c>
      <c r="B693" s="11" t="s">
        <v>16</v>
      </c>
      <c r="C693" s="11" t="s">
        <v>77</v>
      </c>
      <c r="D693" s="18" t="s">
        <v>1005</v>
      </c>
      <c r="E693" s="12">
        <v>1</v>
      </c>
      <c r="F693" s="12">
        <v>628.1</v>
      </c>
      <c r="G693" s="13">
        <f>ROUND(E693*F693,2)</f>
        <v>628.1</v>
      </c>
    </row>
    <row r="694" spans="1:7" ht="157.5" x14ac:dyDescent="0.25">
      <c r="A694" s="14"/>
      <c r="B694" s="14"/>
      <c r="C694" s="14"/>
      <c r="D694" s="18" t="s">
        <v>1006</v>
      </c>
      <c r="E694" s="14"/>
      <c r="F694" s="14"/>
      <c r="G694" s="14"/>
    </row>
    <row r="695" spans="1:7" x14ac:dyDescent="0.25">
      <c r="A695" s="14"/>
      <c r="B695" s="14"/>
      <c r="C695" s="14"/>
      <c r="D695" s="22" t="s">
        <v>1007</v>
      </c>
      <c r="E695" s="12">
        <v>1</v>
      </c>
      <c r="F695" s="15">
        <f>G689+G691+G693</f>
        <v>1768.73</v>
      </c>
      <c r="G695" s="15">
        <f>ROUND(E695*F695,2)</f>
        <v>1768.73</v>
      </c>
    </row>
    <row r="696" spans="1:7" ht="0.95" customHeight="1" x14ac:dyDescent="0.25">
      <c r="A696" s="16"/>
      <c r="B696" s="16"/>
      <c r="C696" s="16"/>
      <c r="D696" s="23"/>
      <c r="E696" s="16"/>
      <c r="F696" s="16"/>
      <c r="G696" s="16"/>
    </row>
    <row r="697" spans="1:7" x14ac:dyDescent="0.25">
      <c r="A697" s="8" t="s">
        <v>1008</v>
      </c>
      <c r="B697" s="8" t="s">
        <v>10</v>
      </c>
      <c r="C697" s="8" t="s">
        <v>11</v>
      </c>
      <c r="D697" s="21" t="s">
        <v>1009</v>
      </c>
      <c r="E697" s="9">
        <f>E708</f>
        <v>1</v>
      </c>
      <c r="F697" s="9">
        <f>F708</f>
        <v>10542.01</v>
      </c>
      <c r="G697" s="9">
        <f>G708</f>
        <v>10542.01</v>
      </c>
    </row>
    <row r="698" spans="1:7" x14ac:dyDescent="0.25">
      <c r="A698" s="10" t="s">
        <v>1010</v>
      </c>
      <c r="B698" s="11" t="s">
        <v>16</v>
      </c>
      <c r="C698" s="11" t="s">
        <v>173</v>
      </c>
      <c r="D698" s="18" t="s">
        <v>1011</v>
      </c>
      <c r="E698" s="12">
        <v>100.5</v>
      </c>
      <c r="F698" s="12">
        <v>40.83</v>
      </c>
      <c r="G698" s="13">
        <f>ROUND(E698*F698,2)</f>
        <v>4103.42</v>
      </c>
    </row>
    <row r="699" spans="1:7" ht="67.5" x14ac:dyDescent="0.25">
      <c r="A699" s="14"/>
      <c r="B699" s="14"/>
      <c r="C699" s="14"/>
      <c r="D699" s="18" t="s">
        <v>1012</v>
      </c>
      <c r="E699" s="14"/>
      <c r="F699" s="14"/>
      <c r="G699" s="14"/>
    </row>
    <row r="700" spans="1:7" x14ac:dyDescent="0.25">
      <c r="A700" s="10" t="s">
        <v>1013</v>
      </c>
      <c r="B700" s="11" t="s">
        <v>16</v>
      </c>
      <c r="C700" s="11" t="s">
        <v>17</v>
      </c>
      <c r="D700" s="18" t="s">
        <v>269</v>
      </c>
      <c r="E700" s="12">
        <v>3</v>
      </c>
      <c r="F700" s="12">
        <v>53.49</v>
      </c>
      <c r="G700" s="13">
        <f>ROUND(E700*F700,2)</f>
        <v>160.47</v>
      </c>
    </row>
    <row r="701" spans="1:7" ht="135" x14ac:dyDescent="0.25">
      <c r="A701" s="14"/>
      <c r="B701" s="14"/>
      <c r="C701" s="14"/>
      <c r="D701" s="18" t="s">
        <v>270</v>
      </c>
      <c r="E701" s="14"/>
      <c r="F701" s="14"/>
      <c r="G701" s="14"/>
    </row>
    <row r="702" spans="1:7" x14ac:dyDescent="0.25">
      <c r="A702" s="10" t="s">
        <v>1014</v>
      </c>
      <c r="B702" s="11" t="s">
        <v>16</v>
      </c>
      <c r="C702" s="11" t="s">
        <v>173</v>
      </c>
      <c r="D702" s="18" t="s">
        <v>1015</v>
      </c>
      <c r="E702" s="12">
        <v>10</v>
      </c>
      <c r="F702" s="12">
        <v>40.83</v>
      </c>
      <c r="G702" s="13">
        <f>ROUND(E702*F702,2)</f>
        <v>408.3</v>
      </c>
    </row>
    <row r="703" spans="1:7" ht="67.5" x14ac:dyDescent="0.25">
      <c r="A703" s="14"/>
      <c r="B703" s="14"/>
      <c r="C703" s="14"/>
      <c r="D703" s="18" t="s">
        <v>1016</v>
      </c>
      <c r="E703" s="14"/>
      <c r="F703" s="14"/>
      <c r="G703" s="14"/>
    </row>
    <row r="704" spans="1:7" x14ac:dyDescent="0.25">
      <c r="A704" s="10" t="s">
        <v>1017</v>
      </c>
      <c r="B704" s="11" t="s">
        <v>16</v>
      </c>
      <c r="C704" s="11" t="s">
        <v>42</v>
      </c>
      <c r="D704" s="18" t="s">
        <v>186</v>
      </c>
      <c r="E704" s="12">
        <v>110.5</v>
      </c>
      <c r="F704" s="12">
        <v>44.85</v>
      </c>
      <c r="G704" s="13">
        <f>ROUND(E704*F704,2)</f>
        <v>4955.93</v>
      </c>
    </row>
    <row r="705" spans="1:7" ht="101.25" x14ac:dyDescent="0.25">
      <c r="A705" s="14"/>
      <c r="B705" s="14"/>
      <c r="C705" s="14"/>
      <c r="D705" s="18" t="s">
        <v>187</v>
      </c>
      <c r="E705" s="14"/>
      <c r="F705" s="14"/>
      <c r="G705" s="14"/>
    </row>
    <row r="706" spans="1:7" x14ac:dyDescent="0.25">
      <c r="A706" s="10" t="s">
        <v>1018</v>
      </c>
      <c r="B706" s="11" t="s">
        <v>16</v>
      </c>
      <c r="C706" s="11" t="s">
        <v>42</v>
      </c>
      <c r="D706" s="18" t="s">
        <v>1019</v>
      </c>
      <c r="E706" s="12">
        <v>0.97</v>
      </c>
      <c r="F706" s="12">
        <v>942.15</v>
      </c>
      <c r="G706" s="13">
        <f>ROUND(E706*F706,2)</f>
        <v>913.89</v>
      </c>
    </row>
    <row r="707" spans="1:7" ht="101.25" x14ac:dyDescent="0.25">
      <c r="A707" s="14"/>
      <c r="B707" s="14"/>
      <c r="C707" s="14"/>
      <c r="D707" s="18" t="s">
        <v>1020</v>
      </c>
      <c r="E707" s="14"/>
      <c r="F707" s="14"/>
      <c r="G707" s="14"/>
    </row>
    <row r="708" spans="1:7" x14ac:dyDescent="0.25">
      <c r="A708" s="14"/>
      <c r="B708" s="14"/>
      <c r="C708" s="14"/>
      <c r="D708" s="22" t="s">
        <v>1021</v>
      </c>
      <c r="E708" s="12">
        <v>1</v>
      </c>
      <c r="F708" s="15">
        <f>G698+G700+G702+G704+G706</f>
        <v>10542.01</v>
      </c>
      <c r="G708" s="15">
        <f>ROUND(E708*F708,2)</f>
        <v>10542.01</v>
      </c>
    </row>
    <row r="709" spans="1:7" ht="0.95" customHeight="1" x14ac:dyDescent="0.25">
      <c r="A709" s="16"/>
      <c r="B709" s="16"/>
      <c r="C709" s="16"/>
      <c r="D709" s="23"/>
      <c r="E709" s="16"/>
      <c r="F709" s="16"/>
      <c r="G709" s="16"/>
    </row>
    <row r="710" spans="1:7" x14ac:dyDescent="0.25">
      <c r="A710" s="8" t="s">
        <v>1022</v>
      </c>
      <c r="B710" s="8" t="s">
        <v>10</v>
      </c>
      <c r="C710" s="8" t="s">
        <v>11</v>
      </c>
      <c r="D710" s="21" t="s">
        <v>1023</v>
      </c>
      <c r="E710" s="9">
        <f>E721</f>
        <v>1</v>
      </c>
      <c r="F710" s="9">
        <f>F721</f>
        <v>10720.74</v>
      </c>
      <c r="G710" s="9">
        <f>G721</f>
        <v>10720.74</v>
      </c>
    </row>
    <row r="711" spans="1:7" x14ac:dyDescent="0.25">
      <c r="A711" s="10" t="s">
        <v>1024</v>
      </c>
      <c r="B711" s="11" t="s">
        <v>16</v>
      </c>
      <c r="C711" s="11" t="s">
        <v>173</v>
      </c>
      <c r="D711" s="18" t="s">
        <v>663</v>
      </c>
      <c r="E711" s="12">
        <v>125</v>
      </c>
      <c r="F711" s="12">
        <v>3.66</v>
      </c>
      <c r="G711" s="13">
        <f>ROUND(E711*F711,2)</f>
        <v>457.5</v>
      </c>
    </row>
    <row r="712" spans="1:7" ht="101.25" x14ac:dyDescent="0.25">
      <c r="A712" s="14"/>
      <c r="B712" s="14"/>
      <c r="C712" s="14"/>
      <c r="D712" s="18" t="s">
        <v>664</v>
      </c>
      <c r="E712" s="14"/>
      <c r="F712" s="14"/>
      <c r="G712" s="14"/>
    </row>
    <row r="713" spans="1:7" x14ac:dyDescent="0.25">
      <c r="A713" s="10" t="s">
        <v>1025</v>
      </c>
      <c r="B713" s="11" t="s">
        <v>16</v>
      </c>
      <c r="C713" s="11" t="s">
        <v>173</v>
      </c>
      <c r="D713" s="18" t="s">
        <v>666</v>
      </c>
      <c r="E713" s="12">
        <v>125</v>
      </c>
      <c r="F713" s="12">
        <v>4.0199999999999996</v>
      </c>
      <c r="G713" s="13">
        <f>ROUND(E713*F713,2)</f>
        <v>502.5</v>
      </c>
    </row>
    <row r="714" spans="1:7" ht="101.25" x14ac:dyDescent="0.25">
      <c r="A714" s="14"/>
      <c r="B714" s="14"/>
      <c r="C714" s="14"/>
      <c r="D714" s="18" t="s">
        <v>667</v>
      </c>
      <c r="E714" s="14"/>
      <c r="F714" s="14"/>
      <c r="G714" s="14"/>
    </row>
    <row r="715" spans="1:7" x14ac:dyDescent="0.25">
      <c r="A715" s="10" t="s">
        <v>1026</v>
      </c>
      <c r="B715" s="11" t="s">
        <v>16</v>
      </c>
      <c r="C715" s="11" t="s">
        <v>173</v>
      </c>
      <c r="D715" s="18" t="s">
        <v>681</v>
      </c>
      <c r="E715" s="12">
        <v>250</v>
      </c>
      <c r="F715" s="12">
        <v>4.0199999999999996</v>
      </c>
      <c r="G715" s="13">
        <f>ROUND(E715*F715,2)</f>
        <v>1005</v>
      </c>
    </row>
    <row r="716" spans="1:7" ht="56.25" x14ac:dyDescent="0.25">
      <c r="A716" s="14"/>
      <c r="B716" s="14"/>
      <c r="C716" s="14"/>
      <c r="D716" s="18" t="s">
        <v>682</v>
      </c>
      <c r="E716" s="14"/>
      <c r="F716" s="14"/>
      <c r="G716" s="14"/>
    </row>
    <row r="717" spans="1:7" ht="22.5" x14ac:dyDescent="0.25">
      <c r="A717" s="10" t="s">
        <v>1027</v>
      </c>
      <c r="B717" s="11" t="s">
        <v>16</v>
      </c>
      <c r="C717" s="11" t="s">
        <v>11</v>
      </c>
      <c r="D717" s="18" t="s">
        <v>1028</v>
      </c>
      <c r="E717" s="12">
        <v>2</v>
      </c>
      <c r="F717" s="12">
        <v>4126.62</v>
      </c>
      <c r="G717" s="13">
        <f>ROUND(E717*F717,2)</f>
        <v>8253.24</v>
      </c>
    </row>
    <row r="718" spans="1:7" ht="247.5" x14ac:dyDescent="0.25">
      <c r="A718" s="14"/>
      <c r="B718" s="14"/>
      <c r="C718" s="14"/>
      <c r="D718" s="18" t="s">
        <v>1029</v>
      </c>
      <c r="E718" s="14"/>
      <c r="F718" s="14"/>
      <c r="G718" s="14"/>
    </row>
    <row r="719" spans="1:7" x14ac:dyDescent="0.25">
      <c r="A719" s="10" t="s">
        <v>1030</v>
      </c>
      <c r="B719" s="11" t="s">
        <v>16</v>
      </c>
      <c r="C719" s="11" t="s">
        <v>90</v>
      </c>
      <c r="D719" s="18" t="s">
        <v>1031</v>
      </c>
      <c r="E719" s="12">
        <v>5</v>
      </c>
      <c r="F719" s="12">
        <v>100.5</v>
      </c>
      <c r="G719" s="13">
        <f>ROUND(E719*F719,2)</f>
        <v>502.5</v>
      </c>
    </row>
    <row r="720" spans="1:7" ht="56.25" x14ac:dyDescent="0.25">
      <c r="A720" s="14"/>
      <c r="B720" s="14"/>
      <c r="C720" s="14"/>
      <c r="D720" s="18" t="s">
        <v>1032</v>
      </c>
      <c r="E720" s="14"/>
      <c r="F720" s="14"/>
      <c r="G720" s="14"/>
    </row>
    <row r="721" spans="1:7" x14ac:dyDescent="0.25">
      <c r="A721" s="14"/>
      <c r="B721" s="14"/>
      <c r="C721" s="14"/>
      <c r="D721" s="22" t="s">
        <v>1033</v>
      </c>
      <c r="E721" s="12">
        <v>1</v>
      </c>
      <c r="F721" s="15">
        <f>G711+G713+G715+G717+G719</f>
        <v>10720.74</v>
      </c>
      <c r="G721" s="15">
        <f>ROUND(E721*F721,2)</f>
        <v>10720.74</v>
      </c>
    </row>
    <row r="722" spans="1:7" ht="0.95" customHeight="1" x14ac:dyDescent="0.25">
      <c r="A722" s="16"/>
      <c r="B722" s="16"/>
      <c r="C722" s="16"/>
      <c r="D722" s="23"/>
      <c r="E722" s="16"/>
      <c r="F722" s="16"/>
      <c r="G722" s="16"/>
    </row>
    <row r="723" spans="1:7" x14ac:dyDescent="0.25">
      <c r="A723" s="14"/>
      <c r="B723" s="14"/>
      <c r="C723" s="14"/>
      <c r="D723" s="22" t="s">
        <v>1034</v>
      </c>
      <c r="E723" s="17">
        <v>1</v>
      </c>
      <c r="F723" s="15">
        <f>G688+G697+G710</f>
        <v>23031.48</v>
      </c>
      <c r="G723" s="15">
        <f>ROUND(E723*F723,2)</f>
        <v>23031.48</v>
      </c>
    </row>
    <row r="724" spans="1:7" ht="0.95" customHeight="1" x14ac:dyDescent="0.25">
      <c r="A724" s="16"/>
      <c r="B724" s="16"/>
      <c r="C724" s="16"/>
      <c r="D724" s="23"/>
      <c r="E724" s="16"/>
      <c r="F724" s="16"/>
      <c r="G724" s="16"/>
    </row>
    <row r="725" spans="1:7" x14ac:dyDescent="0.25">
      <c r="A725" s="5" t="s">
        <v>1035</v>
      </c>
      <c r="B725" s="5" t="s">
        <v>10</v>
      </c>
      <c r="C725" s="5" t="s">
        <v>11</v>
      </c>
      <c r="D725" s="20" t="s">
        <v>1036</v>
      </c>
      <c r="E725" s="6">
        <f>E728</f>
        <v>1</v>
      </c>
      <c r="F725" s="7">
        <f>F728</f>
        <v>2512.4</v>
      </c>
      <c r="G725" s="7">
        <f>G728</f>
        <v>2512.4</v>
      </c>
    </row>
    <row r="726" spans="1:7" x14ac:dyDescent="0.25">
      <c r="A726" s="10" t="s">
        <v>1037</v>
      </c>
      <c r="B726" s="11" t="s">
        <v>16</v>
      </c>
      <c r="C726" s="11" t="s">
        <v>70</v>
      </c>
      <c r="D726" s="18" t="s">
        <v>1038</v>
      </c>
      <c r="E726" s="12">
        <v>1</v>
      </c>
      <c r="F726" s="12">
        <v>2512.4</v>
      </c>
      <c r="G726" s="13">
        <f>ROUND(E726*F726,2)</f>
        <v>2512.4</v>
      </c>
    </row>
    <row r="727" spans="1:7" ht="101.25" x14ac:dyDescent="0.25">
      <c r="A727" s="14"/>
      <c r="B727" s="14"/>
      <c r="C727" s="14"/>
      <c r="D727" s="18" t="s">
        <v>1039</v>
      </c>
      <c r="E727" s="14"/>
      <c r="F727" s="14"/>
      <c r="G727" s="14"/>
    </row>
    <row r="728" spans="1:7" x14ac:dyDescent="0.25">
      <c r="A728" s="14"/>
      <c r="B728" s="14"/>
      <c r="C728" s="14"/>
      <c r="D728" s="22" t="s">
        <v>1040</v>
      </c>
      <c r="E728" s="17">
        <v>1</v>
      </c>
      <c r="F728" s="15">
        <f>G726</f>
        <v>2512.4</v>
      </c>
      <c r="G728" s="15">
        <f>ROUND(E728*F728,2)</f>
        <v>2512.4</v>
      </c>
    </row>
    <row r="729" spans="1:7" ht="0.95" customHeight="1" x14ac:dyDescent="0.25">
      <c r="A729" s="16"/>
      <c r="B729" s="16"/>
      <c r="C729" s="16"/>
      <c r="D729" s="23"/>
      <c r="E729" s="16"/>
      <c r="F729" s="16"/>
      <c r="G729" s="16"/>
    </row>
    <row r="730" spans="1:7" x14ac:dyDescent="0.25">
      <c r="A730" s="14"/>
      <c r="B730" s="14"/>
      <c r="C730" s="14"/>
      <c r="D730" s="22" t="s">
        <v>1041</v>
      </c>
      <c r="E730" s="17">
        <v>1</v>
      </c>
      <c r="F730" s="15">
        <f>G4+G61+G76+G147+G152+G181+G208+G245+G288+G443+G559+G641+G682+G687+G725</f>
        <v>848918.82</v>
      </c>
      <c r="G730" s="15">
        <f>ROUND(E730*F730,2)</f>
        <v>848918.82</v>
      </c>
    </row>
    <row r="731" spans="1:7" ht="0.95" customHeight="1" x14ac:dyDescent="0.25">
      <c r="A731" s="16"/>
      <c r="B731" s="16"/>
      <c r="C731" s="16"/>
      <c r="D731" s="23"/>
      <c r="E731" s="16"/>
      <c r="F731" s="16"/>
      <c r="G731" s="16"/>
    </row>
  </sheetData>
  <dataValidations count="1">
    <dataValidation type="list" allowBlank="1" showInputMessage="1" showErrorMessage="1" sqref="B4:B731" xr:uid="{CBAB89AF-EADE-4A0C-A3F2-FBE9A541E3DB}">
      <formula1>"Capítulo,Partida,Mano de obra,Maquinaria,Material,Otros,Tarea,"</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Dafonte  - Plaintec</dc:creator>
  <cp:lastModifiedBy>Alberto Dafonte  - Plaintec</cp:lastModifiedBy>
  <dcterms:created xsi:type="dcterms:W3CDTF">2025-11-18T10:14:19Z</dcterms:created>
  <dcterms:modified xsi:type="dcterms:W3CDTF">2025-11-18T10:15:10Z</dcterms:modified>
</cp:coreProperties>
</file>