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synergym-my.sharepoint.com/personal/zoilo_espana_synergym_es/Documents/Open/2026/7º Cordoba Valdolleros/03 Proyecto/Proy Ejecucion/0 Inicial/03 MEDICIONES/"/>
    </mc:Choice>
  </mc:AlternateContent>
  <xr:revisionPtr revIDLastSave="0" documentId="8_{183CE714-7FCE-4F34-B483-924EB72A02AB}" xr6:coauthVersionLast="47" xr6:coauthVersionMax="47" xr10:uidLastSave="{00000000-0000-0000-0000-000000000000}"/>
  <bookViews>
    <workbookView xWindow="1050" yWindow="3555" windowWidth="21600" windowHeight="11835" xr2:uid="{BACC7208-8C87-4080-9FC2-D4384D4C297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1" i="1" l="1"/>
  <c r="F801" i="1"/>
  <c r="G749" i="1"/>
  <c r="G799" i="1"/>
  <c r="E749" i="1"/>
  <c r="F749" i="1"/>
  <c r="F799" i="1"/>
  <c r="G788" i="1"/>
  <c r="G797" i="1"/>
  <c r="E788" i="1"/>
  <c r="F788" i="1"/>
  <c r="F797" i="1"/>
  <c r="G795" i="1"/>
  <c r="G793" i="1"/>
  <c r="G791" i="1"/>
  <c r="G789" i="1"/>
  <c r="G781" i="1"/>
  <c r="G786" i="1"/>
  <c r="E781" i="1"/>
  <c r="F781" i="1"/>
  <c r="F786" i="1"/>
  <c r="G784" i="1"/>
  <c r="G782" i="1"/>
  <c r="G776" i="1"/>
  <c r="G779" i="1"/>
  <c r="E776" i="1"/>
  <c r="F776" i="1"/>
  <c r="F779" i="1"/>
  <c r="G777" i="1"/>
  <c r="G771" i="1"/>
  <c r="G774" i="1"/>
  <c r="E771" i="1"/>
  <c r="F771" i="1"/>
  <c r="F774" i="1"/>
  <c r="G772" i="1"/>
  <c r="G750" i="1"/>
  <c r="G769" i="1"/>
  <c r="E750" i="1"/>
  <c r="F750" i="1"/>
  <c r="F769" i="1"/>
  <c r="G767" i="1"/>
  <c r="G765" i="1"/>
  <c r="G763" i="1"/>
  <c r="G761" i="1"/>
  <c r="G759" i="1"/>
  <c r="G757" i="1"/>
  <c r="G755" i="1"/>
  <c r="G753" i="1"/>
  <c r="G751" i="1"/>
  <c r="G742" i="1"/>
  <c r="G747" i="1"/>
  <c r="E742" i="1"/>
  <c r="F742" i="1"/>
  <c r="F747" i="1"/>
  <c r="G745" i="1"/>
  <c r="G743" i="1"/>
  <c r="G737" i="1"/>
  <c r="G740" i="1"/>
  <c r="E737" i="1"/>
  <c r="F737" i="1"/>
  <c r="F740" i="1"/>
  <c r="G738" i="1"/>
  <c r="G694" i="1"/>
  <c r="G735" i="1"/>
  <c r="E694" i="1"/>
  <c r="F694" i="1"/>
  <c r="F735" i="1"/>
  <c r="G733" i="1"/>
  <c r="G731" i="1"/>
  <c r="G729" i="1"/>
  <c r="G727" i="1"/>
  <c r="G725" i="1"/>
  <c r="G723" i="1"/>
  <c r="G721" i="1"/>
  <c r="G719" i="1"/>
  <c r="G717" i="1"/>
  <c r="G715" i="1"/>
  <c r="G713" i="1"/>
  <c r="G711" i="1"/>
  <c r="G709" i="1"/>
  <c r="G707" i="1"/>
  <c r="G705" i="1"/>
  <c r="G703" i="1"/>
  <c r="G701" i="1"/>
  <c r="G699" i="1"/>
  <c r="G697" i="1"/>
  <c r="G695" i="1"/>
  <c r="G586" i="1"/>
  <c r="G692" i="1"/>
  <c r="E586" i="1"/>
  <c r="F586" i="1"/>
  <c r="F692" i="1"/>
  <c r="G659" i="1"/>
  <c r="G690" i="1"/>
  <c r="E659" i="1"/>
  <c r="F659" i="1"/>
  <c r="F690" i="1"/>
  <c r="G688" i="1"/>
  <c r="G686" i="1"/>
  <c r="G684" i="1"/>
  <c r="G682" i="1"/>
  <c r="G680" i="1"/>
  <c r="G678" i="1"/>
  <c r="G676" i="1"/>
  <c r="G674" i="1"/>
  <c r="G672" i="1"/>
  <c r="G670" i="1"/>
  <c r="G668" i="1"/>
  <c r="G666" i="1"/>
  <c r="G664" i="1"/>
  <c r="G662" i="1"/>
  <c r="G660" i="1"/>
  <c r="G630" i="1"/>
  <c r="G657" i="1"/>
  <c r="E630" i="1"/>
  <c r="F630" i="1"/>
  <c r="F657" i="1"/>
  <c r="G655" i="1"/>
  <c r="G653" i="1"/>
  <c r="G651" i="1"/>
  <c r="G649" i="1"/>
  <c r="G647" i="1"/>
  <c r="G645" i="1"/>
  <c r="G643" i="1"/>
  <c r="G641" i="1"/>
  <c r="G639" i="1"/>
  <c r="G637" i="1"/>
  <c r="G635" i="1"/>
  <c r="G633" i="1"/>
  <c r="G631" i="1"/>
  <c r="G587" i="1"/>
  <c r="G628" i="1"/>
  <c r="E587" i="1"/>
  <c r="F587" i="1"/>
  <c r="F628" i="1"/>
  <c r="G626" i="1"/>
  <c r="G624" i="1"/>
  <c r="G622" i="1"/>
  <c r="G620" i="1"/>
  <c r="G618" i="1"/>
  <c r="G616" i="1"/>
  <c r="G614" i="1"/>
  <c r="G612" i="1"/>
  <c r="G610" i="1"/>
  <c r="G608" i="1"/>
  <c r="G606" i="1"/>
  <c r="G604" i="1"/>
  <c r="G602" i="1"/>
  <c r="G600" i="1"/>
  <c r="G598" i="1"/>
  <c r="G596" i="1"/>
  <c r="G594" i="1"/>
  <c r="G592" i="1"/>
  <c r="G590" i="1"/>
  <c r="G588" i="1"/>
  <c r="G466" i="1"/>
  <c r="G584" i="1"/>
  <c r="E466" i="1"/>
  <c r="F466" i="1"/>
  <c r="F584" i="1"/>
  <c r="G569" i="1"/>
  <c r="G582" i="1"/>
  <c r="E569" i="1"/>
  <c r="F569" i="1"/>
  <c r="F582" i="1"/>
  <c r="G580" i="1"/>
  <c r="G578" i="1"/>
  <c r="G576" i="1"/>
  <c r="G574" i="1"/>
  <c r="G572" i="1"/>
  <c r="G570" i="1"/>
  <c r="G550" i="1"/>
  <c r="G567" i="1"/>
  <c r="E550" i="1"/>
  <c r="F550" i="1"/>
  <c r="F567" i="1"/>
  <c r="G565" i="1"/>
  <c r="G563" i="1"/>
  <c r="G561" i="1"/>
  <c r="G559" i="1"/>
  <c r="G557" i="1"/>
  <c r="G555" i="1"/>
  <c r="G553" i="1"/>
  <c r="G551" i="1"/>
  <c r="G518" i="1"/>
  <c r="G548" i="1"/>
  <c r="E518" i="1"/>
  <c r="F518" i="1"/>
  <c r="F548" i="1"/>
  <c r="G546" i="1"/>
  <c r="G544" i="1"/>
  <c r="G542" i="1"/>
  <c r="G540" i="1"/>
  <c r="G538" i="1"/>
  <c r="G536" i="1"/>
  <c r="G534" i="1"/>
  <c r="G532" i="1"/>
  <c r="G530" i="1"/>
  <c r="G528" i="1"/>
  <c r="G526" i="1"/>
  <c r="G524" i="1"/>
  <c r="G522" i="1"/>
  <c r="G520" i="1"/>
  <c r="G467" i="1"/>
  <c r="G516" i="1"/>
  <c r="E467" i="1"/>
  <c r="F467" i="1"/>
  <c r="F516" i="1"/>
  <c r="G514" i="1"/>
  <c r="G512" i="1"/>
  <c r="G510" i="1"/>
  <c r="G508" i="1"/>
  <c r="G506" i="1"/>
  <c r="G504" i="1"/>
  <c r="G502" i="1"/>
  <c r="G500" i="1"/>
  <c r="G498" i="1"/>
  <c r="G496" i="1"/>
  <c r="G494" i="1"/>
  <c r="G492" i="1"/>
  <c r="G490" i="1"/>
  <c r="G488" i="1"/>
  <c r="G486" i="1"/>
  <c r="G484" i="1"/>
  <c r="G482" i="1"/>
  <c r="G480" i="1"/>
  <c r="G478" i="1"/>
  <c r="G476" i="1"/>
  <c r="G474" i="1"/>
  <c r="G472" i="1"/>
  <c r="G470" i="1"/>
  <c r="G468" i="1"/>
  <c r="G327" i="1"/>
  <c r="G464" i="1"/>
  <c r="E327" i="1"/>
  <c r="F327" i="1"/>
  <c r="F464" i="1"/>
  <c r="G423" i="1"/>
  <c r="G462" i="1"/>
  <c r="E423" i="1"/>
  <c r="F423" i="1"/>
  <c r="F462" i="1"/>
  <c r="G460" i="1"/>
  <c r="G458" i="1"/>
  <c r="G456" i="1"/>
  <c r="G454" i="1"/>
  <c r="G452" i="1"/>
  <c r="G450" i="1"/>
  <c r="G448" i="1"/>
  <c r="G446" i="1"/>
  <c r="G444" i="1"/>
  <c r="G442" i="1"/>
  <c r="G440" i="1"/>
  <c r="G438" i="1"/>
  <c r="G436" i="1"/>
  <c r="G434" i="1"/>
  <c r="G432" i="1"/>
  <c r="G430" i="1"/>
  <c r="G428" i="1"/>
  <c r="G426" i="1"/>
  <c r="G424" i="1"/>
  <c r="G384" i="1"/>
  <c r="G421" i="1"/>
  <c r="E384" i="1"/>
  <c r="F384" i="1"/>
  <c r="F421" i="1"/>
  <c r="G419" i="1"/>
  <c r="G417" i="1"/>
  <c r="G415" i="1"/>
  <c r="G413" i="1"/>
  <c r="G411" i="1"/>
  <c r="G409" i="1"/>
  <c r="G407" i="1"/>
  <c r="G405" i="1"/>
  <c r="G403" i="1"/>
  <c r="G401" i="1"/>
  <c r="G399" i="1"/>
  <c r="G397" i="1"/>
  <c r="G395" i="1"/>
  <c r="G393" i="1"/>
  <c r="G391" i="1"/>
  <c r="G389" i="1"/>
  <c r="G387" i="1"/>
  <c r="G385" i="1"/>
  <c r="G367" i="1"/>
  <c r="G382" i="1"/>
  <c r="E367" i="1"/>
  <c r="F367" i="1"/>
  <c r="F382" i="1"/>
  <c r="G380" i="1"/>
  <c r="G378" i="1"/>
  <c r="G376" i="1"/>
  <c r="G374" i="1"/>
  <c r="G372" i="1"/>
  <c r="G370" i="1"/>
  <c r="G368" i="1"/>
  <c r="G328" i="1"/>
  <c r="G365" i="1"/>
  <c r="E328" i="1"/>
  <c r="F328" i="1"/>
  <c r="F365" i="1"/>
  <c r="G363" i="1"/>
  <c r="G361" i="1"/>
  <c r="G359" i="1"/>
  <c r="G357" i="1"/>
  <c r="G355" i="1"/>
  <c r="G353" i="1"/>
  <c r="G351" i="1"/>
  <c r="G349" i="1"/>
  <c r="G347" i="1"/>
  <c r="G345" i="1"/>
  <c r="G343" i="1"/>
  <c r="G341" i="1"/>
  <c r="G339" i="1"/>
  <c r="G337" i="1"/>
  <c r="G335" i="1"/>
  <c r="G333" i="1"/>
  <c r="G331" i="1"/>
  <c r="G329" i="1"/>
  <c r="G272" i="1"/>
  <c r="G325" i="1"/>
  <c r="E272" i="1"/>
  <c r="F272" i="1"/>
  <c r="F325" i="1"/>
  <c r="G323" i="1"/>
  <c r="G321" i="1"/>
  <c r="G319" i="1"/>
  <c r="G317" i="1"/>
  <c r="G315" i="1"/>
  <c r="G313" i="1"/>
  <c r="G311" i="1"/>
  <c r="G309" i="1"/>
  <c r="G307" i="1"/>
  <c r="G305" i="1"/>
  <c r="G303" i="1"/>
  <c r="G301" i="1"/>
  <c r="G299" i="1"/>
  <c r="G297" i="1"/>
  <c r="G295" i="1"/>
  <c r="G293" i="1"/>
  <c r="G291" i="1"/>
  <c r="G289" i="1"/>
  <c r="G287" i="1"/>
  <c r="G285" i="1"/>
  <c r="G283" i="1"/>
  <c r="G281" i="1"/>
  <c r="G279" i="1"/>
  <c r="G277" i="1"/>
  <c r="G275" i="1"/>
  <c r="G273" i="1"/>
  <c r="G235" i="1"/>
  <c r="G270" i="1"/>
  <c r="E235" i="1"/>
  <c r="F235" i="1"/>
  <c r="F270" i="1"/>
  <c r="G268" i="1"/>
  <c r="G266" i="1"/>
  <c r="G264" i="1"/>
  <c r="G262" i="1"/>
  <c r="G260" i="1"/>
  <c r="G258" i="1"/>
  <c r="G256" i="1"/>
  <c r="G254" i="1"/>
  <c r="G252" i="1"/>
  <c r="G250" i="1"/>
  <c r="G248" i="1"/>
  <c r="G246" i="1"/>
  <c r="G244" i="1"/>
  <c r="G242" i="1"/>
  <c r="G240" i="1"/>
  <c r="G238" i="1"/>
  <c r="G236" i="1"/>
  <c r="G204" i="1"/>
  <c r="G233" i="1"/>
  <c r="E204" i="1"/>
  <c r="F204" i="1"/>
  <c r="F233" i="1"/>
  <c r="G231" i="1"/>
  <c r="G229" i="1"/>
  <c r="G227" i="1"/>
  <c r="G225" i="1"/>
  <c r="G223" i="1"/>
  <c r="G221" i="1"/>
  <c r="G219" i="1"/>
  <c r="G217" i="1"/>
  <c r="G215" i="1"/>
  <c r="G213" i="1"/>
  <c r="G211" i="1"/>
  <c r="G209" i="1"/>
  <c r="G207" i="1"/>
  <c r="G205" i="1"/>
  <c r="G171" i="1"/>
  <c r="G202" i="1"/>
  <c r="E171" i="1"/>
  <c r="F171" i="1"/>
  <c r="F202" i="1"/>
  <c r="G200" i="1"/>
  <c r="G198" i="1"/>
  <c r="G196" i="1"/>
  <c r="G194" i="1"/>
  <c r="G192" i="1"/>
  <c r="G190" i="1"/>
  <c r="G188" i="1"/>
  <c r="G186" i="1"/>
  <c r="G184" i="1"/>
  <c r="G182" i="1"/>
  <c r="G180" i="1"/>
  <c r="G178" i="1"/>
  <c r="G176" i="1"/>
  <c r="G174" i="1"/>
  <c r="G172" i="1"/>
  <c r="G162" i="1"/>
  <c r="G169" i="1"/>
  <c r="E162" i="1"/>
  <c r="F162" i="1"/>
  <c r="F169" i="1"/>
  <c r="G167" i="1"/>
  <c r="G165" i="1"/>
  <c r="G163" i="1"/>
  <c r="G80" i="1"/>
  <c r="G160" i="1"/>
  <c r="E80" i="1"/>
  <c r="F80" i="1"/>
  <c r="F160" i="1"/>
  <c r="G115" i="1"/>
  <c r="G158" i="1"/>
  <c r="E115" i="1"/>
  <c r="F115" i="1"/>
  <c r="F158" i="1"/>
  <c r="G156" i="1"/>
  <c r="G154" i="1"/>
  <c r="G152" i="1"/>
  <c r="G150" i="1"/>
  <c r="G148" i="1"/>
  <c r="G146" i="1"/>
  <c r="G144" i="1"/>
  <c r="G142" i="1"/>
  <c r="G140" i="1"/>
  <c r="G138" i="1"/>
  <c r="G136" i="1"/>
  <c r="G134" i="1"/>
  <c r="G132" i="1"/>
  <c r="G130" i="1"/>
  <c r="G128" i="1"/>
  <c r="G126" i="1"/>
  <c r="G124" i="1"/>
  <c r="G122" i="1"/>
  <c r="G120" i="1"/>
  <c r="G118" i="1"/>
  <c r="G116" i="1"/>
  <c r="G106" i="1"/>
  <c r="G113" i="1"/>
  <c r="E106" i="1"/>
  <c r="F106" i="1"/>
  <c r="F113" i="1"/>
  <c r="G111" i="1"/>
  <c r="G109" i="1"/>
  <c r="G107" i="1"/>
  <c r="G87" i="1"/>
  <c r="G104" i="1"/>
  <c r="E87" i="1"/>
  <c r="F87" i="1"/>
  <c r="F104" i="1"/>
  <c r="G102" i="1"/>
  <c r="G100" i="1"/>
  <c r="G98" i="1"/>
  <c r="G96" i="1"/>
  <c r="G94" i="1"/>
  <c r="G92" i="1"/>
  <c r="G90" i="1"/>
  <c r="G88" i="1"/>
  <c r="G82" i="1"/>
  <c r="G85" i="1"/>
  <c r="E82" i="1"/>
  <c r="F82" i="1"/>
  <c r="F85" i="1"/>
  <c r="G83" i="1"/>
  <c r="G64" i="1"/>
  <c r="G78" i="1"/>
  <c r="E64" i="1"/>
  <c r="F64" i="1"/>
  <c r="F78" i="1"/>
  <c r="G76" i="1"/>
  <c r="G74" i="1"/>
  <c r="G72" i="1"/>
  <c r="G70" i="1"/>
  <c r="G68" i="1"/>
  <c r="G66" i="1"/>
  <c r="G4" i="1"/>
  <c r="G62" i="1"/>
  <c r="E4" i="1"/>
  <c r="F4" i="1"/>
  <c r="F62" i="1"/>
  <c r="G47" i="1"/>
  <c r="G60" i="1"/>
  <c r="E47" i="1"/>
  <c r="F47" i="1"/>
  <c r="F60" i="1"/>
  <c r="G58" i="1"/>
  <c r="G56" i="1"/>
  <c r="G54" i="1"/>
  <c r="G52" i="1"/>
  <c r="G50" i="1"/>
  <c r="G48" i="1"/>
  <c r="G36" i="1"/>
  <c r="G45" i="1"/>
  <c r="E36" i="1"/>
  <c r="F36" i="1"/>
  <c r="F45" i="1"/>
  <c r="G43" i="1"/>
  <c r="G41" i="1"/>
  <c r="G39" i="1"/>
  <c r="G37" i="1"/>
  <c r="G15" i="1"/>
  <c r="G34" i="1"/>
  <c r="E15" i="1"/>
  <c r="F15" i="1"/>
  <c r="F34" i="1"/>
  <c r="G32" i="1"/>
  <c r="G30" i="1"/>
  <c r="G28" i="1"/>
  <c r="G26" i="1"/>
  <c r="G24" i="1"/>
  <c r="G22" i="1"/>
  <c r="G20" i="1"/>
  <c r="G18" i="1"/>
  <c r="G16" i="1"/>
  <c r="G6" i="1"/>
  <c r="G13" i="1"/>
  <c r="E6" i="1"/>
  <c r="F6" i="1"/>
  <c r="F13" i="1"/>
  <c r="G11" i="1"/>
  <c r="G9" i="1"/>
  <c r="G7" i="1"/>
</calcChain>
</file>

<file path=xl/sharedStrings.xml><?xml version="1.0" encoding="utf-8"?>
<sst xmlns="http://schemas.openxmlformats.org/spreadsheetml/2006/main" count="1896" uniqueCount="1133">
  <si>
    <t/>
  </si>
  <si>
    <t>Presupuesto</t>
  </si>
  <si>
    <t>Código</t>
  </si>
  <si>
    <t>Resumen</t>
  </si>
  <si>
    <t>ImpPres</t>
  </si>
  <si>
    <t>Nat</t>
  </si>
  <si>
    <t>Ud</t>
  </si>
  <si>
    <t>CanPres</t>
  </si>
  <si>
    <t>PrPres</t>
  </si>
  <si>
    <t xml:space="preserve">SG01         </t>
  </si>
  <si>
    <t>Demoliciones y trabajos previos</t>
  </si>
  <si>
    <t>Capítulo</t>
  </si>
  <si>
    <t xml:space="preserve">SG0101       </t>
  </si>
  <si>
    <t>Demolición Fachada</t>
  </si>
  <si>
    <t xml:space="preserve">01020RE      </t>
  </si>
  <si>
    <t>Desmontaje de rejilla metálica</t>
  </si>
  <si>
    <t>Partida</t>
  </si>
  <si>
    <t>m²</t>
  </si>
  <si>
    <t xml:space="preserve">Desmontaje de rejilla metálica, con medios manuales, sin deteriorar los elementos constructivos a los que está sujeto, y carga manual sobre camión o contenedor. El precio incluye el desmontaje de los mecanismos y demás accesorios. Se medirá la superficie realmente desmontada según especificaciones del Proyecto.
</t>
  </si>
  <si>
    <t xml:space="preserve">01013        </t>
  </si>
  <si>
    <t>Limpieza o sustitución de canalón perimetral de cubierta</t>
  </si>
  <si>
    <t>m</t>
  </si>
  <si>
    <t xml:space="preserve">Limpieza de canalón perimetral de cubierta, consistente en la retirada manual de residuos, hojas, polvo, restos de materiales y elementos obstructivos, con medios auxiliares necesarios para el acceso seguro. En caso de detectarse deterioro estructural o pérdida de funcionalidad, se procederá a la sustitución completa del canalón existente, incluyendo desmontaje cuidadoso del mismo, retirada de anclajes, sellados y fijaciones, así como el suministro y colocación de canalón nuevo de iguales características al existente, perfectamente nivelado, sellado e integrado con la cubierta y bajantes.
Incluye carga y transporte de escombros a vertedero autorizado, medios auxiliares de seguridad y limpieza final del área de trabajo.
Se medirá en metros lineales realmente ejecutados, según especificaciones del Proyecto.
</t>
  </si>
  <si>
    <t xml:space="preserve">01016        </t>
  </si>
  <si>
    <t>Retirada friso metálico</t>
  </si>
  <si>
    <t xml:space="preserve">Se procederá a la retirada completa del friso metálico existente en la fachada, incluyendo su estructura auxiliar de anclaje y fijación (rastrelado, perfiles, tornillería y elementos de sujeción). La operación se realizará de forma manual y/o mecánica, asegurando en todo momento la estabilidad del paramento soporte y evitando daños en la superficie de fachada.
La partida incluye la protección previa de los elementos adyacentes (carpinterías, pavimentos, instalaciones vistas, etc.) mediante plásticos, lonas o materiales adecuados para impedir la proyección de fragmentos o arañazos durante los trabajos.
Se contempla la clasificación y acopio ordenado de los materiales retirados en obra, destinando los residuos metálicos a su recogida selectiva y posterior transporte a vertedero autorizado o gestor homologado, conforme a la normativa vigente en materia de residuos de construcción y demolición (RCD). Incluso medios auxiliares necesarios para la ejecución en altura (andamios, plataformas elevadoras o líneas de vida) en caso de ser requeridos por la ubicación del friso.
Se medirá la superficie realmente retirada, en m² de friso metálico desmontado.
</t>
  </si>
  <si>
    <t>SG0101</t>
  </si>
  <si>
    <t xml:space="preserve">SG0103       </t>
  </si>
  <si>
    <t>Demolición Albañilería</t>
  </si>
  <si>
    <t xml:space="preserve">01073        </t>
  </si>
  <si>
    <t>Retirada de falso techo registrable de placas</t>
  </si>
  <si>
    <t xml:space="preserve">Retirada de falso techo registrable de placas de escayola, situado a una altura menor de 4 m, con medios manuales, sin deteriorar los elementos constructivos a los que se sujeta, y carga manual sobre camión o contenedor. El precio incluye la demolición de la estructura metálica de sujeción, de las falsas vigas y de los remates. Se medirá la superficie realmente demolida según especificaciones del Proyecto.
</t>
  </si>
  <si>
    <t xml:space="preserve">0123265      </t>
  </si>
  <si>
    <t>Apertura de hueco en muro de hormigón e&gt;25cm</t>
  </si>
  <si>
    <t>m³</t>
  </si>
  <si>
    <t xml:space="preserve">Apertura de hueco en muro de hormigón armado de superficie mayor 25cm de espesor incluso, apeos, elementos auxiliares, maquinaria, mano de obra pequeño material. Medida la superficie realmente ejecutada.
</t>
  </si>
  <si>
    <t xml:space="preserve">01033        </t>
  </si>
  <si>
    <t>Demolición de tabique de placas de yeso laminado</t>
  </si>
  <si>
    <t xml:space="preserve">Demolición de tabique de placas de yeso laminado (una placa por cara) instaladas sobre una estructura simple, con medios manuales, sin afectar a la estabilidad de los elementos constructivos contiguos, y carga manual sobre camión o contenedor. El precio incluye el desmontaje previo de las hojas de la carpintería y la demolición de alicatado o revestimiento existente en la propia partición. Se medirá la superficie realmente demolida según especificaciones del Proyecto.
</t>
  </si>
  <si>
    <t xml:space="preserve">01031E       </t>
  </si>
  <si>
    <t>Demolición de partición interior de fábrica revestida e&lt;11.5cm</t>
  </si>
  <si>
    <t xml:space="preserve">Demolición de partición interior de fábrica revestida, incluso rodapiés, alicatados y revestimientos, formada por ladrillo hueco sencillo de hasta 11,5cm de espesor, con medios manuales, sin afectar a la estabilidad de los elementos constructivos contiguos, y carga manual sobre camión o contenedor. El precio incluye el desmontaje previo de las hojas de la carpintería, la demolición de alicatado o revestimiento existente en la propia partición y el apuntalamiento temporal de la zona de trabajo, en caso de ser necesario, grantizando la seguridad estructural y. Se medirá la superficie realmente demolida según especificaciones del Proyecto.
</t>
  </si>
  <si>
    <t xml:space="preserve">01083        </t>
  </si>
  <si>
    <t>Demolición de alicatado</t>
  </si>
  <si>
    <t xml:space="preserve">Demolición de alicatado de azulejo, con medios manuales y carga manual sobre camión o contenedor. El precio incluye el picado del material de agarre adherido al soporte. Se medirá la superficie realmente demolida según especificaciones del Proyecto.
</t>
  </si>
  <si>
    <t xml:space="preserve">01041B       </t>
  </si>
  <si>
    <t>Desmontaje de puerta de acero</t>
  </si>
  <si>
    <t xml:space="preserve">Demolición selectiva con medios manuales de puerta de acero. El precio incluye el desmontaje de los galces, de los tapajuntas y de los herrajes y de premarco. Se medirá la superficie realmente desmontada según especificaciones del Proyecto.
</t>
  </si>
  <si>
    <t xml:space="preserve">01042        </t>
  </si>
  <si>
    <t>Desmontaje de puerta de garaje</t>
  </si>
  <si>
    <t xml:space="preserve">Desmontaje de puerta de garaje, con medios manuales, sin deteriorar los elementos constructivos a los que está sujeta, y carga manual sobre camión o contenedor. El precio incluye el desmontaje de los mecanismos y de los accesorios. Se medirá la superficie realmente desmontada según especificaciones del Proyecto.
</t>
  </si>
  <si>
    <t xml:space="preserve">01066        </t>
  </si>
  <si>
    <t>Demolicion de recrecido</t>
  </si>
  <si>
    <t xml:space="preserve">Demolición de losa de hormigón existente en el interior del edificio, de hasta 20 cm de espesor, sin deteriorar los elementos constructivos contiguos, y dejando uniforme la cara superior del forjado. Incluye carga manual sobre camión o contenedor. Se medirá la superficie realmente demolida según especificaciones del Proyecto.
</t>
  </si>
  <si>
    <t xml:space="preserve">01065B       </t>
  </si>
  <si>
    <t>Demolición de empalomado</t>
  </si>
  <si>
    <t xml:space="preserve">Demolición de empalomado existente en el interior del edificio, de hasta 40 cm de espesor, sin deteriorar los elementos constructivos contiguos, y dejando uniforme la cara superior del forjado, incluso tabiquillos, rasillones, elementos horizontales y solería existente. Incluye carga manual sobre camión o contenedor. Se medirá la superficie realmente demolida según especificaciones del Proyecto.
</t>
  </si>
  <si>
    <t>SG0103</t>
  </si>
  <si>
    <t xml:space="preserve">SG0104       </t>
  </si>
  <si>
    <t>Demolición Varios</t>
  </si>
  <si>
    <t xml:space="preserve">01086B       </t>
  </si>
  <si>
    <t>Desmontaje y limpieza de mobiliario con medios manuales</t>
  </si>
  <si>
    <t xml:space="preserve">Desmontaje y limiezas de mobiliario y materiales, con medios manuales y/o mecánicos, sin afectar a la estabilidad de los elementos resistentes a los que puedan estar unidos, y carga manual sobre camión o contenedor. El precio incluye el desmontaje de los accesorios. Se medirá la superficie realmente desmontada de la zona afectada según especificaciones de Proyecto.
</t>
  </si>
  <si>
    <t xml:space="preserve">01023        </t>
  </si>
  <si>
    <t>Cierre provisional de obra</t>
  </si>
  <si>
    <t>ud</t>
  </si>
  <si>
    <t xml:space="preserve">Suministro y colocación de cierre provisional de acceso a la obra. Se incluye la demolición del cierre actual, si este no supone un cierre seguro de la obra o si las dimensiones del mismo no son las necesarias para el acceso de personal y materiales, el suministro y posterior retirada del cierre, la ejecución de fábrica de ladrillo para fijación del cerramiento y la posterior reparación del paramento para que quede en las condiciones de la fachada según especificaciones del proyecto. Medida la unidad del trabajo completamente ejecutado, garantizando la seguridad de acceso a obra y su debido cierre cuando no haya personal trabajando.
</t>
  </si>
  <si>
    <t xml:space="preserve">010456       </t>
  </si>
  <si>
    <t>Retirada gravilla y aislantes en cubierta</t>
  </si>
  <si>
    <t xml:space="preserve">Retirada de grava en cubierta plana para ejecución de instalaciones, mediante carga manual o mecánica, incluyendo la retirada de la capa de protección, así como la lana de impermeabilización o aislamiento existente, sin dañar los elementos constructivos contiguos. Incluye la carga y transporte de materiales a vertedero autorizado y la limpieza de la superficie de trabajo.
Se medirá en metros cuadrados de superficie realmente ejecutada, según especificaciones del Proyecto.
</t>
  </si>
  <si>
    <t xml:space="preserve">010455       </t>
  </si>
  <si>
    <t>Limpieza y mantenimiento cubierta de chapa grecada</t>
  </si>
  <si>
    <t xml:space="preserve">Limpieza de la cubierta y sus elementos asociados, retirando hojas, polvo, sedimentos y residuos que puedan afectar al drenaje o al estado de la chapa. Incluye inspección de fijaciones, detección de corrosión o daños, limpieza de canalones y bajantes, recogida y transporte de residuos a vertedero autorizado, y limpieza final de la superficie de trabajo, sin dañar los elementos constructivos existentes. Unidad en medida de metros cuadrados de superficie realmente ejecutada, según especificaciones de Proyecto.
</t>
  </si>
  <si>
    <t>SG0104</t>
  </si>
  <si>
    <t xml:space="preserve">SG0105       </t>
  </si>
  <si>
    <t>Instalaciones</t>
  </si>
  <si>
    <t xml:space="preserve">01055        </t>
  </si>
  <si>
    <t>Desmontaje de instalación eléctrica y telecomunicaciones</t>
  </si>
  <si>
    <t>PA</t>
  </si>
  <si>
    <t xml:space="preserve">Desmontaje de red completa de instalación eléctrica y  telecomunicaciones, incluso en fachada y  cubierta, con medios manuales, y carga manual sobre camión o contenedor. Incluyendo cuadros, mecanismos, luminarias y  cualquier otro elemento de la instalación. Medida la partida al alza según especificaciones de Proyecto.
</t>
  </si>
  <si>
    <t xml:space="preserve">01056        </t>
  </si>
  <si>
    <t>Desmontaje de instalación de fontanería y saneamiento</t>
  </si>
  <si>
    <t xml:space="preserve">Desmontaje de red completa de instalación de fontanería y saneamiento, incluso en fachada y cubierta, con medios manuales, y carga manual sobre camión o contenedor. Incluyendo tuberías, aparatos sanitarios, equipamiento, grifería y cualquier otro elemento de la instalación. Medida la partida al alza según especificaciones de Proyecto.
</t>
  </si>
  <si>
    <t xml:space="preserve">01057        </t>
  </si>
  <si>
    <t>Desmontaje de instalación de climatización y ventilación</t>
  </si>
  <si>
    <t xml:space="preserve">Desmontaje de la instalación de climatización y ventilación existente, incluso en fachada y cubierta, con medios manuales, y carga manual sobre camión o contenedor. Incluyendo equipos, conductos, rejillas y cualquier otro elemento de la instalación. Medida la partida al alza según especificaciones de Proyecto.
</t>
  </si>
  <si>
    <t xml:space="preserve">01058A       </t>
  </si>
  <si>
    <t>Desmontaje de instalación contra incendios</t>
  </si>
  <si>
    <t xml:space="preserve">Desmontaje de instalación contra incendios completa del local,  incluso en fachada y cubierta, incluyendo desconexionado, vaciado, tanques, calderines, grupo de presión, BIEs, llaves, tuberías, sanitarios, mecanismos, válvulas y cualquier otro material relacionado con la instalación. Medida la partida al alza según especificaciones de Proyecto.
</t>
  </si>
  <si>
    <t xml:space="preserve">01058B       </t>
  </si>
  <si>
    <t>Corte de instalación de PCI</t>
  </si>
  <si>
    <t>u</t>
  </si>
  <si>
    <t xml:space="preserve">Corte de la instalación existente de PCI para demolición de la instalación existente en el local, manteniendo operativa y activa la instalación del resto del edificio en la que no se interviene, incluso valuvlería, corte, elementos auxliares. Medida la unidad totalmente ejecutada.
</t>
  </si>
  <si>
    <t xml:space="preserve">01059AB      </t>
  </si>
  <si>
    <t>Demolición y retirada de equipos de instalaciones de gran tamaño</t>
  </si>
  <si>
    <t xml:space="preserve">Desmontaje y retirada de equipos de climatización, cámaras frigoríficas, incluso panelado y estructura soporte, y otros equipos de grandes dimensiones, con medios manuales, incluyendo carga manual sobre camión o contenedor. Se incluyen también los equipos, conductos, rejillas y cualquier otro elemento de la instalación existente en los cuartos de instalaciones. Medida la partida al alza según especificaciones de Proyecto.
</t>
  </si>
  <si>
    <t>SG0105</t>
  </si>
  <si>
    <t>SG01</t>
  </si>
  <si>
    <t xml:space="preserve">SG02         </t>
  </si>
  <si>
    <t>Estructuras</t>
  </si>
  <si>
    <t xml:space="preserve">020267       </t>
  </si>
  <si>
    <t>Acero perfiles laminados en caliente en vigas de unión soldada</t>
  </si>
  <si>
    <t>kg</t>
  </si>
  <si>
    <t xml:space="preserve">Acero en perfiles laminados en caliente S 275 JR, mediante unión soldada, incluso corte y elaboración, montaje, lijado, capa de imprimación antioxidante y p.p. de soldadura, previa limpieza de bordes, pletinas, casquillos y piezas especiales; construido según NCSR-02, CTE. Medido en peso nominal.
</t>
  </si>
  <si>
    <t xml:space="preserve">020268B      </t>
  </si>
  <si>
    <t>Acero S275 JR en placa de anclaje</t>
  </si>
  <si>
    <t xml:space="preserve">Acero S 275 JR en placa de anclaje mediante mortero 51 de retracción ligeramente expansivo tipo SIKAGROUT y pernos de 16mm de diámetro con adhesivo SIKA ANUMORFIX 3001 o HILTI-HIT-RE580, incluso corte elaboración y montaje, capa de imprimación antioxidante y p.p. de elementos de unión y ayudas de albañilería; construido según NCSR-02, Código Estructuraly CTE. Medido en peso nominal. Según especificaciones y detalle de proyecto.
</t>
  </si>
  <si>
    <t xml:space="preserve">BANDAIGNIF   </t>
  </si>
  <si>
    <t>Banda de protección ignífuga EI60</t>
  </si>
  <si>
    <t>ml</t>
  </si>
  <si>
    <t xml:space="preserve">Formación de protección pasiva contra incendios de estructura metálica mediante colocación de malla soporte del proyectado y proyección neumática de mortero ignífugo, reacción al fuego clase A1, compuesto de cemento en combinación con perlita o vermiculita formando un recubrimiento incombustible, hasta conseguir una resistencia al fuego de 60 minutos, en una franja mínima de 50cm en proyección horizontal, con un espesor mínimo de 11 mm. Incluso p/p de maquinaria de proyección, protección de paramentos, carpinterías y otros elementos colindantes, y limpieza. Se aportará documentación técnica de los materiales y certificado de la proyección.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</si>
  <si>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05026190     </t>
  </si>
  <si>
    <t>Protección estructura mortero ignífugo R90</t>
  </si>
  <si>
    <t xml:space="preserve">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90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</si>
  <si>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E001         </t>
  </si>
  <si>
    <t>Perno conector de tornillo y placa dentada tecnaria CTCEM14/040</t>
  </si>
  <si>
    <t xml:space="preserve">Suministro y colocación de perno conector compuesto por tornillo y placa dentada tecnaria CTCEM 14/040, incluso tuercas y arandelas acero 6.8, elementos auxiliares, mano de obra y maquinaria. Medida la unidad totalmente ejecutada.
</t>
  </si>
  <si>
    <t xml:space="preserve">05641891A    </t>
  </si>
  <si>
    <t>Escalera escamoetable</t>
  </si>
  <si>
    <t xml:space="preserve">Escalera escamoteable metálica, de 3 tramos, para salvar una altura entre plantas de 250 a 350 cm y para un hueco de 120x100 cm según indicaciones de proyecto, incluso anclaje a forjado, mano de obra ye elementos auxiliares. Medida la unidad totalmente ejecutada.
</t>
  </si>
  <si>
    <t>SG02</t>
  </si>
  <si>
    <t xml:space="preserve">SG03         </t>
  </si>
  <si>
    <t>Albañileria</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</si>
  <si>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</si>
  <si>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</si>
  <si>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</si>
  <si>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</si>
  <si>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</si>
  <si>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C03.1</t>
  </si>
  <si>
    <t xml:space="preserve">C03.2        </t>
  </si>
  <si>
    <t>Placas de yeso (paredes)</t>
  </si>
  <si>
    <t xml:space="preserve">0321H4NA     </t>
  </si>
  <si>
    <t>Tabique sencillo (15+70+15)/400 (2N disp H) c/aislamiento</t>
  </si>
  <si>
    <t xml:space="preserve">Tabique sencillo (15+70+15)/600 (70) LM, con placas de yeso laminado, con amortiguadores EP 500 + SYLOMER, detalle según estudio acústico, para apoyo sobre suelo y encuentro con techo, formado por una estructura simple, con disposición H de los montantes; aislamiento acústico mediante panel semirrígido de lana mineral, espesor 70 mm, en el alma; 78 mm de espesor total.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</si>
  <si>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0321H4NB     </t>
  </si>
  <si>
    <t>Tabique sencillo (15+70+15)/400 (2N disp H)</t>
  </si>
  <si>
    <t xml:space="preserve">Tabique sencillo (15+70+15)/600 (70), con placas de yeso laminado, con amortiguadores EP 500 + SYLOMER, detalle según estudio acústico, para apoyo sobre suelo y encuentro con techo, formado por una estructura simple, con disposición H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</si>
  <si>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0321H4WB     </t>
  </si>
  <si>
    <t>Tabique sencillo (15+70+15)/400 (2W disp H)</t>
  </si>
  <si>
    <t xml:space="preserve">Tabique sencillo (15+70+15)/400 (70) - (2 hidrofugado), con placas de yeso laminado, con amortiguadores EP 500 + SYLOMER, detalle según estudio acústico, para apoyo sobre suelo y encuentro con techo, formado por una estructura simple, con disposición H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</si>
  <si>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032012C90F   </t>
  </si>
  <si>
    <t>Tabique múltiple (2x15+70+2x15)/600 (4 FOC disp C) c/aisl EI90</t>
  </si>
  <si>
    <t xml:space="preserve">Tabique autoportante 15+15+70+15+15 formado por una estructura de perfiles de chapa de acero galvanizado de 70 mm de ancho a base de montantes (elementos verticales),  con banda acústica para apoyo sobre suelo actual o encofrado perdido y banda acústica en unión de techo y laterales, separados 600 mm entre ellos y canales (elementos horizontales) a cada lado de la cual se atornilla doble placa de yeso laminado contra incendios de 15 mm de espesor tipo FOC (UNE 102.023)  Para estabilidad al fuego EI-190, con relleno de capa de material aislante de lana de roca y 70 kg/m2 de densidad, incluso certificado de resistencia al fuego. El precio incluye medios auxiliares.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</si>
  <si>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03259H4N     </t>
  </si>
  <si>
    <t>Trasdosado autoportante placa yeso 15 (1N disp H) con maestras</t>
  </si>
  <si>
    <t xml:space="preserve">Trasdosado autoportante, realizado con placa de yeso laminado - |15 normal|,formado por una estructura simple, con disposición normal "H" de los montantes; 85 mm de espesor total; separación entre maestras 400 mm,  con amortiguadores EP 500 + SYLOMER para apoyo sobre suelo actual o encofrado perdido, techo.La placa tendrá 1cm de holgura en todo su perímetro (techos, suelos y laterales). El precio incluye la resolución de encuentros y puntos singulares, medios auxiliares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</si>
  <si>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0324O66N     </t>
  </si>
  <si>
    <t>Trasdosado directo placa de yeso 15 (1N)</t>
  </si>
  <si>
    <t xml:space="preserve">Trasdosado directo, realizado con placa de yeso laminado,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</si>
  <si>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0324O66W     </t>
  </si>
  <si>
    <t>Trasdosado directo placa yeso 15 (1W)</t>
  </si>
  <si>
    <t xml:space="preserve">Trasdosado directo, realizado con placa de yeso laminado hidrofugado,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</si>
  <si>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03126NW      </t>
  </si>
  <si>
    <t>Cambio de placa de N a W</t>
  </si>
  <si>
    <t xml:space="preserve">Incremento por cambio de placa N a placa hidrófuga W. Medida la superficie realmente ejecutada
</t>
  </si>
  <si>
    <t>C03.2</t>
  </si>
  <si>
    <t xml:space="preserve">C03.3        </t>
  </si>
  <si>
    <t>Techos</t>
  </si>
  <si>
    <t xml:space="preserve">033215N      </t>
  </si>
  <si>
    <t>Falso techo continuo de placas de yeso laminado N</t>
  </si>
  <si>
    <t xml:space="preserve">Falso techo continuo de placa de yeso laminado (PYL) formado por una placa de yeso laminado estándar (Tipo N)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</si>
  <si>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</si>
  <si>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</si>
  <si>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</si>
  <si>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 xml:space="preserve">0334315F     </t>
  </si>
  <si>
    <t>Falso techo continuo de placas de yeso laminado EI90</t>
  </si>
  <si>
    <t xml:space="preserve">Falso techo continuo de placas de yeso laminado (PYL) con resistencia al fuego EI-90, formado por 3 placas de yeso laminado resitentes al fuego y altas temperaturas (Tipo F según UNE EN 520) de 15 mm de espesor cada una,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B60 de AMC mecanocaucho (1,2 ud/m2). Totalmente terminado para acabado mínimo Nivel Q2, listo para imprimar, revestir, pintar o decorar; i/p.p. de tratamiento de juntas, anclajes, suspensiones, cuelgues, tornillería, juntas de estanqueidad y medios auxiliares. Conforme a normativa ATEDY. Materiales con marcado CE y DdP (Declaración de prestaciones) según Reglamento (UE) 305/2011. Incluído certificado de resistencia al fuego.
</t>
  </si>
  <si>
    <t>C03.3</t>
  </si>
  <si>
    <t xml:space="preserve">C03.4        </t>
  </si>
  <si>
    <t>Otros</t>
  </si>
  <si>
    <t xml:space="preserve">0201810      </t>
  </si>
  <si>
    <t>Solera de hormigón armado de 10 cm de espesor</t>
  </si>
  <si>
    <t xml:space="preserve">Solera de hormigón armado de 10 cm de espesor, realizada con hormigón HA-25/B/20/IIa fabricado en central, y vertido con bomba, y malla electrosoldada ME 20x20 Ø 5-5 B 500 T 6x2,20 UNE-EN 10080 como armadura de reparto, colocada sobre separadores homologados, extendido y vibrado manual mediante regla vibrante, sin tratamiento de su superficie con juntas de retracción de 5 mm de espesor, mediante corte con disco de diamante. Incluso panel de poliestireno expandido de 3 cm de espesor, para la ejecución de juntas de dilatación. Se medirá la superficie realmente ejecutada según especificaciones de Proyecto, sin deducir la superficie ocupada por los pilares situados dentro de su perímetro.
</t>
  </si>
  <si>
    <t xml:space="preserve">10SWW00061   </t>
  </si>
  <si>
    <t>Recrecido de suelos de 5cm con mortero</t>
  </si>
  <si>
    <t xml:space="preserve">Recrecido de suelos de 5 cm de espesor, con mortero M10 (1:4), incluso extendido, maestreado y fratasado superficial. Medida la superficie ejecutada sin deducir huecos.
</t>
  </si>
  <si>
    <t xml:space="preserve">020182       </t>
  </si>
  <si>
    <t>Capa de mortero de autonivelante=4cm</t>
  </si>
  <si>
    <t xml:space="preserve">Capa de mortero de cemento autonivelante para nivelación de pavimento, de 4 cm de espesor. Medida la superficie realmente ejecutada.
</t>
  </si>
  <si>
    <t xml:space="preserve">03432A6      </t>
  </si>
  <si>
    <t>Aislamiento horizontal de soleras XPS 60mm</t>
  </si>
  <si>
    <t xml:space="preserve">Aislamiento térmico horizontal de soleras en contacto con el terreno formado por panel rígido de poliestireno extruido, de superficie lisa y mecanizado lateral a media madera, de 60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</si>
  <si>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03432A4      </t>
  </si>
  <si>
    <t>Aislamiento horizontal de soleras XPS 40mm</t>
  </si>
  <si>
    <t xml:space="preserve">Aislamiento térmico horizontal de soleras en contacto con el terreno formado por panel rígido de poliestireno extruido, de superficie lisa y mecanizado lateral a media madera, de 40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</si>
  <si>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03432A2      </t>
  </si>
  <si>
    <t>Aislamiento horizontal de soleras XPS 20mm</t>
  </si>
  <si>
    <t xml:space="preserve">Aislamiento térmico horizontal de soleras en contacto con el terreno formado por panel rígido de poliestireno extruido, de superficie lisa y mecanizado lateral a media madera, de 20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</si>
  <si>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03433A       </t>
  </si>
  <si>
    <t>Formación de canaleta en suelo</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</si>
  <si>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</si>
  <si>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</si>
  <si>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</si>
  <si>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</si>
  <si>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</si>
  <si>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</si>
  <si>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</si>
  <si>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NIV010       </t>
  </si>
  <si>
    <t>Impermeabilización de cubierta</t>
  </si>
  <si>
    <t xml:space="preserve">Impermeabilización de zonas húmedas, realizada con lámina de betún modificado con elastómero SBS, LBM(SBS)-40-FP, con armadura de fieltro de poliéster no tejido de 160 g/m², de superficie no protegida, adherida con emulsión asfáltica aniónica con cargas tipo EB al soporte de mortero de cemento CEM II/B-P 32,5 N tipo M-5, confeccionado en obra con 250 kg/m³ de cemento y una proporción en volumen 1/6, con espesor medio de 4 cm y pendiente del 1% al 5%, acabado fratasado, y protegida con capa separadora. El precio no incluye el pavimento. Se medirá, en proyección horizontal, la superficie realmente ejecutada según especificaciones de Proyecto, desde las caras interiores de los antepechos o petos perimetrales que la limitan. Se incluye prueba de estanqueidad de 48 horas.
</t>
  </si>
  <si>
    <t xml:space="preserve">RO0007B      </t>
  </si>
  <si>
    <t>Apertura de zanja para colector enterrado A=60cm P=60cm</t>
  </si>
  <si>
    <t xml:space="preserve">Apertura de zanja de 60cm de ancho y una media de 60cm de profundidad mediante m.manuales para colector enterrado, incluida el posterior relleno de la misma y compactación de tierra. Medida la longitud realmente ejecutada.
</t>
  </si>
  <si>
    <t xml:space="preserve">0007         </t>
  </si>
  <si>
    <t>Ayudas de albañilería para colocación de pantallas TV</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</si>
  <si>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</si>
  <si>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</si>
  <si>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</si>
  <si>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</si>
  <si>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</si>
  <si>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</si>
  <si>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anclados con taco químico. Tornos y portillo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</si>
  <si>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</si>
  <si>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</si>
  <si>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</si>
  <si>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</si>
  <si>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</si>
  <si>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</si>
  <si>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</si>
  <si>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15.01        </t>
  </si>
  <si>
    <t>Señalización elementos accesibles</t>
  </si>
  <si>
    <t xml:space="preserve">Placa de señalización de elementos accesibles de PVC, de 250x300 mm, Incluso elementos de fijación. Se medirá el número de unidades realmente ejecutadas según especificaciones de Proyecto.
</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</si>
  <si>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</si>
  <si>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</si>
  <si>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</si>
  <si>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 xml:space="preserve">0186245      </t>
  </si>
  <si>
    <t>Estanteria PVC 40x90x180 cm</t>
  </si>
  <si>
    <t xml:space="preserve">Estantería de PVC de 4 o 5 baldas en color negro o gris, segun fabricante. Medidas: 90 x180 x40 cm (ancho x alto x fondo). Incluso colocación,pequeño material auxiliar de montaje y mano de obra. Medida la unidad completamente ejecutada.
</t>
  </si>
  <si>
    <t xml:space="preserve">06WWT0TY51   </t>
  </si>
  <si>
    <t>Rasillón cerámico</t>
  </si>
  <si>
    <t xml:space="preserve">Tablero de rasillón de 50x20x4 cm, recibido el primero con pasta de yeso YG, y capa de compresión de hormigón en masa de 5 cm de espesor y mallazo de acero 150x300x6 mm para falso techo.
Medida superficie realmente ejecutada.
</t>
  </si>
  <si>
    <t xml:space="preserve">03419        </t>
  </si>
  <si>
    <t>Pintura impermeabilizante para cámara bufa</t>
  </si>
  <si>
    <t xml:space="preserve">Aplicación de pintura impermeabilizante en cámara bufa, mediante revestimiento elástico continuo a base de copolímeros, aplicado sobre soporte previamente regularizado y limpio, destinado a garantizar la recogida y conducción del agua filtrada en muros parcialmente estancos. El sistema deberá cumplir con un grado mínimo de impermeabilidad 1, conforme al DB HS 1 “Protección frente a la humedad” del CTE.
Se medirá en metros cuadrados de superficie realmente ejecutada, según especificaciones del Proyecto.
</t>
  </si>
  <si>
    <t>C03.4</t>
  </si>
  <si>
    <t>SG03</t>
  </si>
  <si>
    <t xml:space="preserve">SG04         </t>
  </si>
  <si>
    <t>Actuaciones Acústicas</t>
  </si>
  <si>
    <t xml:space="preserve">4PKB2BAJA    </t>
  </si>
  <si>
    <t>Forrado de bajantes con PKB2</t>
  </si>
  <si>
    <t xml:space="preserve">Forrado de bajantes con PKB2 previa a la instalación de techo acústico. Medido el metro lineal de bajante hasta un diámetro de 250mm realmente ejecutado.
</t>
  </si>
  <si>
    <t xml:space="preserve">4PKB2BAJACL  </t>
  </si>
  <si>
    <t>Forrado de conductos con PKB2</t>
  </si>
  <si>
    <t xml:space="preserve">Forrado de conductos con doble capa de PKB2, incluso elementos auxiliares, mano de obra y pequeño material. Medida la superficie realmente ejecutada (se medirá la doble capa de PKB2).
</t>
  </si>
  <si>
    <t>0PANT. U.EXTP</t>
  </si>
  <si>
    <t>Pantalla acústica Acustimodul 80-A</t>
  </si>
  <si>
    <t xml:space="preserve">El panel acústico tipo Acustimodul 80-A u otro material con las mismas o superiores caracteristicas tecnicas, según indicaciones de proyecto, medida la superficie ejecutada, incluso puerta acústica.
</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</si>
  <si>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</si>
  <si>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</si>
  <si>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</si>
  <si>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</si>
  <si>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</si>
  <si>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incluso pequeño material, mano de obra, elementos auxiliares y remates con encuentros singulares y carpinterías. Se medirá la superficie realmente ejecutada según especificaciones de Proyecto, deduciendo, en los huecos de superficie mayor de 4 m², el exceso sobre 4 m².
</t>
  </si>
  <si>
    <t xml:space="preserve">05000        </t>
  </si>
  <si>
    <t>Enfoscado de cemento para terminación sobre capa base interior</t>
  </si>
  <si>
    <t xml:space="preserve">Enfoscado maestrado y fratasado con tipo GP CSIII W2, según UNE-EN 998-1 de 3cm de espesor, con acabado liso, aplicado manualmente, sobre capa base de mortero, en paramento interior vertical, de hasta 3 m de altura. Se medirá la superficie realmente ejecutada según especificaciones de Proyecto, deduciendo, en los huecos de superficie mayor de 4 m², el exceso sobre 4 m². Incluso protección de los elementos del entorno que puedan verse afectados durante los trabajos, resolución de puntos singulares, materiales y elementos necesarios para su ejecución y mano de obra. Mortero con marcado CE y DdP (Declaración de prestaciones) según Reglamento (UE) 305/2011.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</si>
  <si>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</si>
  <si>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</si>
  <si>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</si>
  <si>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05004C       </t>
  </si>
  <si>
    <t>Jabonera metálica</t>
  </si>
  <si>
    <t xml:space="preserve">Jabonera metálica triangular, C2 gris, con doble encolado, sin junta (separación entre 1,5 y 3 mm);. El precio incluye los elementos de fijación, la protección de los elementos del entorno que puedan verse afectados durante los trabajos, resolución de puntos singulares y mano de obra. Medida la unidad totalmente ejecutada.
</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</si>
  <si>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</si>
  <si>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</si>
  <si>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</si>
  <si>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05020AAA     </t>
  </si>
  <si>
    <t>Remate decorativo de chapa de aluminio lisa lacado NEGRO</t>
  </si>
  <si>
    <t xml:space="preserve">Remate decorativo de chapa de aluminio lisa lacado color NEGRO,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</si>
  <si>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05022        </t>
  </si>
  <si>
    <t>Pintura plástica mate en interiores, color a elegir</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</si>
  <si>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</si>
  <si>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</si>
  <si>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</si>
  <si>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</si>
  <si>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</si>
  <si>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</si>
  <si>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</si>
  <si>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</si>
  <si>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</si>
  <si>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t>
  </si>
  <si>
    <t xml:space="preserve">07721M       </t>
  </si>
  <si>
    <t>Revestimiento mural GERFLOR Manhattan 7721 Mist</t>
  </si>
  <si>
    <t xml:space="preserve">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</si>
  <si>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07740FS      </t>
  </si>
  <si>
    <t>Revestimiento mural GERFLOR Manhattan 7740 Fabrik Silk</t>
  </si>
  <si>
    <t xml:space="preserve">Revestimiento mural Gerflor Manhattan 7740 Fabrik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</si>
  <si>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</si>
  <si>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</si>
  <si>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</si>
  <si>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</si>
  <si>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</si>
  <si>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</si>
  <si>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</si>
  <si>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</si>
  <si>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</si>
  <si>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SG05</t>
  </si>
  <si>
    <t xml:space="preserve">SG06         </t>
  </si>
  <si>
    <t>Pavimentos</t>
  </si>
  <si>
    <t xml:space="preserve">06022        </t>
  </si>
  <si>
    <t>Solado de baldosas de terrazo para uso exterior, bajorrelieve</t>
  </si>
  <si>
    <t xml:space="preserve">Solado de baldosas de terrazo para uso exterior, acabado bajorrelieve sin pulir, resistencia a flexión T, carga de rotura 4, resistencia al desgaste por abrasión B, 40x40 cm, gris, para uso privado en zona de parques y jardines,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</si>
  <si>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</si>
  <si>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</si>
  <si>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</si>
  <si>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 xml:space="preserve">06007B       </t>
  </si>
  <si>
    <t>Rodapié gres porcelánico SALONI Menhir 8x60cm</t>
  </si>
  <si>
    <t xml:space="preserve">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</si>
  <si>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</si>
  <si>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</si>
  <si>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</si>
  <si>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06026        </t>
  </si>
  <si>
    <t>Pavimento vinílico GERFLOR Royal Oak Coffee</t>
  </si>
  <si>
    <t xml:space="preserve">Pavimento vinílico decorativo de la marca GERFLOR CREATION 30, de 2 mm. de espesor, Ref.0740 Royal Oak Cofee,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</si>
  <si>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06027A       </t>
  </si>
  <si>
    <t>Pavimento de parquet laminado GERFLOR Bostonian Oak Beige</t>
  </si>
  <si>
    <t xml:space="preserve">Pavimento vinílico de la marca GERFLOR modelo CREATION 30 CLIC SYSTEM heterogéneo de 4,5 mm. de espesor, Ref. 0853 Bostonian Oak Beige, sistema "Click", suministrado en losetas, incluso base soporte y lámina inferior.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t>
  </si>
  <si>
    <t xml:space="preserve">06014A4GMZ   </t>
  </si>
  <si>
    <t>Pavimento Macizo caucho SBR GORILASTIC black1000x500x40mm GRUESO</t>
  </si>
  <si>
    <t xml:space="preserve">Pavimento absorbedor de impactos, formado por baldosas de caucho reciclado macizo SBR de GORILASTIC u otro fabricante siempre previa aceptación por parte de DF, de 30 kg/m², color según proyecto, de 1000x500x40 mm, recibidas con adhesivo especial de poliuretano bicomponente, sobre una superficie base. Se medirá la superficie realmente ejecutada según especificaciones de Proyecto.
</t>
  </si>
  <si>
    <t xml:space="preserve">06014A4GMZG  </t>
  </si>
  <si>
    <t>Pavimento Macizo caucho SBR GORILASTIC gris 1000x500x40mm GRUESO</t>
  </si>
  <si>
    <t xml:space="preserve">06014A4GMZR  </t>
  </si>
  <si>
    <t>Pavimento Macizo caucho SBR GORILASTIC rojo 1000x500x40mm GRUESO</t>
  </si>
  <si>
    <t xml:space="preserve">Pavimento absorbedor de impactos, formado por baldosas de caucho reciclado macizo SBR de GORILASTIC grano grueso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</si>
  <si>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06029G       </t>
  </si>
  <si>
    <t>Remate lateral baldosas caucho SBR Fullblack 1000x250x40mm GRUES</t>
  </si>
  <si>
    <t xml:space="preserve">Perímetro para pavimento absorbedor de impactos, formado por baldosas de caucho reciclado SBR GORILASTIC,u otro fabricante siempre previa aceptación por parte de DF, con borde biselado, color según proyecto, de 1000x250x40 mm, recibidas con cola de contacto o similar con base de poliuretano según indicaciones del fabricante, sobre una superficie base (no incluida en este precio). Se medirá la longitud realmente ejecutada según especificaciones de Proyecto.
</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</si>
  <si>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</si>
  <si>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</si>
  <si>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</si>
  <si>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060235       </t>
  </si>
  <si>
    <t>Cinta para balizamiento amarilla y negra</t>
  </si>
  <si>
    <t xml:space="preserve">Cinta adhesiva antideslizante de señalización en vinilo a rayas amarillas y negra, de 15mm de anchura. Medida la longitud lineal realmente instalada.
</t>
  </si>
  <si>
    <t xml:space="preserve">0602328      </t>
  </si>
  <si>
    <t>Cinta antideslizante</t>
  </si>
  <si>
    <t xml:space="preserve">Cinta autoadhesiva antideslizante, color negro de 25mm de ancho. Medida la longitud realmente ejecutada
</t>
  </si>
  <si>
    <t xml:space="preserve">0187DANOSA   </t>
  </si>
  <si>
    <t>Baldosa filtrón de DANOSA de 8,5 cm de espesor</t>
  </si>
  <si>
    <t xml:space="preserve">Suministro y colocación de baldosa filtrón de DANOSA de 8,5cm de espesor, dimensiones 50x50cm, compuesta por un pavimento de hormigón poroso de base aislante de poliestireno extruido. Carga rotura a compresión a 28 días &gt;30kN. Carga rotura flexión &gt;3,5kN. Comportamiento a compresión según UNE-EN 1339. Medida la superficie realmente ejecutada.
</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</si>
  <si>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</si>
  <si>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</si>
  <si>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</si>
  <si>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</si>
  <si>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</si>
  <si>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</si>
  <si>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</si>
  <si>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</si>
  <si>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</si>
  <si>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0706662662   </t>
  </si>
  <si>
    <t>Vidrio termoacústico CLIMALITE SILENCE 66.2(16air)66.2Si</t>
  </si>
  <si>
    <t xml:space="preserve">Doble acristalamiento laminar acústico,  CLIMALITE SILENCE 66.2(16air)66.2Si, conjunto formado por vidrio exterior laminar acústico de 6+6 mm compuesto por dos lunas de vidrio de 6 mm, unidas mediante una lámina incolora de butiral de polivinilo cámara de aire deshidratada con perfil separador de aluminio y doble sellado perimetral, de 16 mm, y vidrio interior laminar acústico de 6+6 mm compuesto por dos lunas de vidrio de 6 mm, unidas mediante una lámina incolora de butiral de polivinilo; 40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</si>
  <si>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</si>
  <si>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</si>
  <si>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</si>
  <si>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070075-100   </t>
  </si>
  <si>
    <t>Puerta tablero MDF prelacada, 1 hoja corredera 100cm</t>
  </si>
  <si>
    <t xml:space="preserve">Puerta interior corredera ciega, de una hoja de 203x100x3,5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
</t>
  </si>
  <si>
    <t xml:space="preserve">07075-180A   </t>
  </si>
  <si>
    <t>Puerta tablero MDF prelacada, 2 hojas abatibles 180cm c/cerradur</t>
  </si>
  <si>
    <t xml:space="preserve">Puerta interior abatible, ciega, de dos hojas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</si>
  <si>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07075-160AB  </t>
  </si>
  <si>
    <t>Puerta tablero MDF prelacada, 2 hojas abatible 82cm (paso 160cm)</t>
  </si>
  <si>
    <t xml:space="preserve">Puerta interior abatible, ciega, de dos hojas de 203x82,5x3,5 cm y 203x62,5x3x5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</si>
  <si>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07078-160B   </t>
  </si>
  <si>
    <t>Puerta cortafuegos EI 60-c5, 2 hojas de 160cm de paso c/barra an</t>
  </si>
  <si>
    <t xml:space="preserve">Puerta cortafuegos pivotante homologada, EI2 60-C5, según UNE-EN 1634-1, de dos hoja de 83 mm de espesor y 825x2050mm y 625x2050mm, y altura de paso, acabado lacado en color según proyecto ,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cerradura. Se medirá el número de unidades realmente ejecutadas según especificaciones de Proyecto.
</t>
  </si>
  <si>
    <t xml:space="preserve">07017-180B   </t>
  </si>
  <si>
    <t>Puerta acero, lacada, 2 hojas 180cm de paso</t>
  </si>
  <si>
    <t xml:space="preserve">Puerta cde acero galvanizado homologada,  de dos hojas, 1750x2000 mm de luz y altura de paso, acabado lacado en color según proyecto, ambas hojas provistas de cierrapuertas para uso moderado, barra antipánico, si es necesaria, tapa ciega para la cara exterior.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</si>
  <si>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</si>
  <si>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</si>
  <si>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</si>
  <si>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12007        </t>
  </si>
  <si>
    <t>Electroimán para retención de puerta cortafuegos</t>
  </si>
  <si>
    <t xml:space="preserve">Electroimán para retención de puerta cortafuegos, de 24 Vcc y 590 N de fuerza máxima de retención, con caja de bornes de ABS, pulsador de desbloqueo y placa de anclaje articulada. Incluso elementos de fijación.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</si>
  <si>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</si>
  <si>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</si>
  <si>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</si>
  <si>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</si>
  <si>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</si>
  <si>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</si>
  <si>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07022        </t>
  </si>
  <si>
    <t>Estructura acero separadora de zonas, pintada en varios colores</t>
  </si>
  <si>
    <t xml:space="preserve">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
</t>
  </si>
  <si>
    <t xml:space="preserve">07039        </t>
  </si>
  <si>
    <t>Barra antipánico</t>
  </si>
  <si>
    <t xml:space="preserve">Suministro e instalación de barra antipánico en hoja con cierre inferior y superior y superior, medida de alto 2500 mm. Medida la unidad realmente ejecutada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</si>
  <si>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</si>
  <si>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</si>
  <si>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</si>
  <si>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</si>
  <si>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</si>
  <si>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plano de interiorismo,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</si>
  <si>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SG07</t>
  </si>
  <si>
    <t xml:space="preserve">SG08         </t>
  </si>
  <si>
    <t>Instalación de saneamiento</t>
  </si>
  <si>
    <t xml:space="preserve">TDGTTAGD     </t>
  </si>
  <si>
    <t>Acometida de instalación saneamiento a red municipal</t>
  </si>
  <si>
    <t xml:space="preserve">Acometida a la red general de saneamiento municipal, incluyendo todos elementos necesarios para cumplimiento de la normativa de la empresa suministradora en el apartado de evacuación de aguas, incluso posible arqueta sifonica o valvula antirretorno, conexionados con la red exterior de evacuación, obra civil como corte de pavimento por medio de sierra de disco, rotura del pavimento con martillo picador, excavación manual de zanjas de saneamiento en terrenos, rotura, conexión y reparación del colector existente, colocación de tubería de PVC u hormigón, tapado posterior de la acometida y reposición del pavimento, formación del pozo en el punto de acometida, p.p. de medios auxiliares, y cualquier trabajo necesario para la conexión a la red general. A justificar.
</t>
  </si>
  <si>
    <t xml:space="preserve">SG.08.01.003 </t>
  </si>
  <si>
    <t>Conexión de instalación saneamiento interior</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</si>
  <si>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</si>
  <si>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</si>
  <si>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</si>
  <si>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PVC,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</si>
  <si>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080392B      </t>
  </si>
  <si>
    <t>Colector suspendido de PVC, serie B de 25 mm</t>
  </si>
  <si>
    <t xml:space="preserve">Colector suspendido de PVC, serie B de 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</si>
  <si>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080392       </t>
  </si>
  <si>
    <t>Colector suspendido de PVC, serie B de 32 mm</t>
  </si>
  <si>
    <t xml:space="preserve">Colector suspendido de PVC,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</si>
  <si>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</si>
  <si>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</si>
  <si>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</si>
  <si>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08032        </t>
  </si>
  <si>
    <t>Red de pequeña evacuación empotrada, PVC serie B, 15 mm</t>
  </si>
  <si>
    <t xml:space="preserve">Red de pequeña evacuación de PVC, empotrada, serie B de 15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</si>
  <si>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</si>
  <si>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</si>
  <si>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</si>
  <si>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</si>
  <si>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</si>
  <si>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</si>
  <si>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08033        </t>
  </si>
  <si>
    <t>Red de pequeña evacuación empotrada PVC, serie B, 50 mm</t>
  </si>
  <si>
    <t xml:space="preserve">Red de pequeña evacuación de PVC, empotrada,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</si>
  <si>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08020        </t>
  </si>
  <si>
    <t>Colector enterrado bajo losa PVC 40mm</t>
  </si>
  <si>
    <t xml:space="preserve">Colector enterrado bajo losa de red horizontal de saneamiento, con arquetas, con una pendiente mínima del 2%, para la evacuación de aguas residuales y/o pluviales, formado por tubo de PVC liso, serie SN-4, rigidez anular nominal 4 kN/m², de 40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</si>
  <si>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08021A       </t>
  </si>
  <si>
    <t>Colector enterrado bajo losa PVC 90mm</t>
  </si>
  <si>
    <t xml:space="preserve">Colector enterrado bajo losa de red horizontal de saneamiento, con arquetas, con una pendiente mínima del 2%, para la evacuación de aguas residuales y/o pluviales, formado por tubo de PVC liso, serie SN-4, rigidez anular nominal 4 kN/m², de 90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</si>
  <si>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08016A       </t>
  </si>
  <si>
    <t>Colector enterrado bajo losa PVC 110 mm</t>
  </si>
  <si>
    <t xml:space="preserve">Colector enterrado bajo losa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</si>
  <si>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08E125       </t>
  </si>
  <si>
    <t>Colector enterrado bajo losa PVC 125 mm</t>
  </si>
  <si>
    <t xml:space="preserve">Colector enterrado bajo losa de red horizontal de saneamiento, con arquetas, con una pendiente mínima del 2%, para la evacuación de aguas residuales y/o pluviales, formado por tubo de PVC liso, serie SN-4, rigidez anular nominal 4 kN/m², de 125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</si>
  <si>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08022        </t>
  </si>
  <si>
    <t>Colector enterrado en recrecido PVC 32mm</t>
  </si>
  <si>
    <t xml:space="preserve">Colector enterrado en recrecido de red horizontal de saneamiento, con arquetas, con una pendiente mínima del 2%, para la evacuación de aguas residuales y/o pluviales, formado por tubo de PVC liso, serie SN-4, rigidez anular nominal 4 kN/m², de 32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</si>
  <si>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08020B       </t>
  </si>
  <si>
    <t>Colector enterrado en recrecido PVC 40mm</t>
  </si>
  <si>
    <t xml:space="preserve">Colector enterrado en recrecido de red horizontal de saneamiento, con arquetas, con una pendiente mínima del 2%, para la evacuación de aguas residuales y/o pluviales, formado por tubo de PVC liso, serie SN-4, rigidez anular nominal 4 kN/m², de 40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</si>
  <si>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08023A       </t>
  </si>
  <si>
    <t>Colector enterrado en recrecido PVC 50mm</t>
  </si>
  <si>
    <t xml:space="preserve">Colector enterrado en recrecido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</si>
  <si>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08023B       </t>
  </si>
  <si>
    <t>Colector enterrado en recrecido PVC 75mm</t>
  </si>
  <si>
    <t xml:space="preserve">Colector enterrado en recrcido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</si>
  <si>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08024A       </t>
  </si>
  <si>
    <t>Colector enterrado en recrecido PVC 90mm</t>
  </si>
  <si>
    <t xml:space="preserve">Colector enterrado en recrecido de red horizontal de saneamiento, con arquetas, con una pendiente mínima del 2%, para la evacuación de aguas residuales y/o pluviales, formado por tubo de PVC liso, serie SN-4, rigidez anular nominal 4 kN/m², de 90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</si>
  <si>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08023        </t>
  </si>
  <si>
    <t>Colector entrerrado en recrecido PVC 110mm</t>
  </si>
  <si>
    <t xml:space="preserve">Colector enterrado en recrecido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</si>
  <si>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08023C       </t>
  </si>
  <si>
    <t>Colector enterrado en recrecido PVC 125mm</t>
  </si>
  <si>
    <t xml:space="preserve">Colector enterrado en recrecido de red horizontal de saneamiento, con arquetas, con una pendiente mínima del 2%, para la evacuación de aguas residuales y/o pluviales, formado por tubo de PVC liso, serie SN-4, rigidez anular nominal 4 kN/m², de 125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</si>
  <si>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08039        </t>
  </si>
  <si>
    <t>Sumidero sifónico PVC salida vertical 90 mm</t>
  </si>
  <si>
    <t xml:space="preserve">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</si>
  <si>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001569       </t>
  </si>
  <si>
    <t>Arqueta de paso 60x60x60cm</t>
  </si>
  <si>
    <t xml:space="preserve">Arqueta de paso enterrada prefabricada de PVC de 60x60x60 cm de medidas interiores, completa: con tapa y marco para cierre hermético, colocada sobre solera de hormigón en masa HM-20/B/20/I de 20 cm de espesor y p.p. de medios auxiliares, sin incluir la excavación, s/ CTE-HS-5. Medidas las unidades ejecutadas incluso p.p. de recibido y perímetro de separación para evitar puentes acústicos y vibraciones, según especificaciones de proyecto.
</t>
  </si>
  <si>
    <t xml:space="preserve">SG.08.01.025 </t>
  </si>
  <si>
    <t>Arqueta sifónica 60x60x60cm</t>
  </si>
  <si>
    <t xml:space="preserve">Arqueta sifónica prefabricada de PVC de 60x60x60 cm de medidas interiores, completa: con tapa, marco para cierre hermético y clapeta sifónica de PVC, colocada sobre solera de hormigón en masa HM-20/B/20/I de 20 cm de espesor y p.p. de medios auxiliares, sin incluir la excavación, s/ CTE-HS-5. Medidas las unidades ejecutadas incluso p.p. de recibido y perímetro de separación para evitar puentes acústicos y vibraciones, según especificaciones de proyecto.
</t>
  </si>
  <si>
    <t xml:space="preserve">0156392      </t>
  </si>
  <si>
    <t>Tapa hermética rellenable para arqueta</t>
  </si>
  <si>
    <t xml:space="preserve">Tapa hermética rellenable para arqueta tipo MACO Gama 700.000 o equivalente, para arqueta de 60x60cm de dimensiones, según norma UNE 1253. Medida la unidad totalmente ejecutada, incluso p.p. de recibido y perímetro de separación para evitar puentes acústicos y vibraciones, según especificaciones de proyecto.
</t>
  </si>
  <si>
    <t xml:space="preserve">080034       </t>
  </si>
  <si>
    <t>Equipo recogida y evacuación de aguas residuales BEST BOX(G)</t>
  </si>
  <si>
    <t xml:space="preserve">Grupo automático de elevación de aguas residuales, formado por un depósito en polietileno de alta densidad y una bomba BEST ONE VOX (Vortex) en AISI 304. Adecuado para la recogida de aguas residuales (WC) y su elevación hasta el alcantarillado. Salida normalizada 1 1/4", cable 5m con enchufe tipo Schuko, 30 lts de capacidad, rejilla de PVC de alta resistencia. Incluso pp de pequeño material auxiliar de montaje. Medida la unidad completamente conexionada y funcionando.
</t>
  </si>
  <si>
    <t>SG08</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</si>
  <si>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</si>
  <si>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</si>
  <si>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</si>
  <si>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</si>
  <si>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</si>
  <si>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</si>
  <si>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</si>
  <si>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08.02        </t>
  </si>
  <si>
    <t>Instalación provisional de obra de fontanería</t>
  </si>
  <si>
    <t>Instalación provisional de fontanería.</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</si>
  <si>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</si>
  <si>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</si>
  <si>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</si>
  <si>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</si>
  <si>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</si>
  <si>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</si>
  <si>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 xml:space="preserve">05.03.0225   </t>
  </si>
  <si>
    <t>Calderín de presión hidroneumático 25L</t>
  </si>
  <si>
    <t xml:space="preserve">Calderín de presión hidroneumático circular de acero de 25 litros de capacidad para colgar de forjado, con tapa del mismo material, incluso llaves de corte de esfera, tubería de polipropileno de 63 mm y grifo de latón de 1", totalmente instalado. Ubicado según esquema de fontanería en planos de proyecto.
</t>
  </si>
  <si>
    <t xml:space="preserve">10113        </t>
  </si>
  <si>
    <t>Bandeja portacables "Rejiband" electrocincada 60x300 mm</t>
  </si>
  <si>
    <t xml:space="preserve">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
</t>
  </si>
  <si>
    <t xml:space="preserve">090311       </t>
  </si>
  <si>
    <t>Depósito auxliliar 1000 l polietileno alta densidad, prismático</t>
  </si>
  <si>
    <t xml:space="preserve">Depósito de polietileno de alta densidad, 1000 l. Con válvula de corte de compuerta de 1" DN 25 mm y válvula de flotador, para la entrada y válvula de corte de compuerta de 1" DN 25 mm para la salida. Se medirá el número de unidades realmente ejecutadas según especificaciones de Proyecto.
</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</si>
  <si>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</si>
  <si>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</si>
  <si>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</si>
  <si>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</si>
  <si>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</si>
  <si>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</si>
  <si>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</si>
  <si>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</si>
  <si>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</si>
  <si>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</si>
  <si>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</si>
  <si>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</si>
  <si>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</si>
  <si>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</si>
  <si>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</si>
  <si>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</si>
  <si>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</si>
  <si>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</si>
  <si>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</si>
  <si>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</si>
  <si>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</si>
  <si>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</si>
  <si>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</si>
  <si>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</si>
  <si>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</si>
  <si>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</si>
  <si>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</si>
  <si>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</si>
  <si>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</si>
  <si>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</si>
  <si>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05.03.01     </t>
  </si>
  <si>
    <t>Purgador manual de aire</t>
  </si>
  <si>
    <t xml:space="preserve">Purgador manual de aire, incluso juntas, pequeño material y montaje. Medida la unidad totalmente ejecutada
</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</si>
  <si>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</si>
  <si>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</si>
  <si>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</si>
  <si>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</si>
  <si>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</si>
  <si>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</si>
  <si>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092025       </t>
  </si>
  <si>
    <t>Tubería ACS instalación interior PP-R 25 mm c/aislam</t>
  </si>
  <si>
    <t xml:space="preserve">Tubería general de distribución de A.C.S. formada por tubo de polipropileno copolímero random (PP-R), de 25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</si>
  <si>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</si>
  <si>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</si>
  <si>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</si>
  <si>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09220        </t>
  </si>
  <si>
    <t>Vaso de expansión cerrado 50 l</t>
  </si>
  <si>
    <t xml:space="preserve">Vaso de expansión para A.C.S. de acero vitrificado, capacidad 50 l. Se medirá el número de unidades realmente ejecutadas según especificaciones de Proyecto.
</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</si>
  <si>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</si>
  <si>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</si>
  <si>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</si>
  <si>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</si>
  <si>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</si>
  <si>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</si>
  <si>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 xml:space="preserve">09230HTB     </t>
  </si>
  <si>
    <t>Bomba de calor Ferroli 260HT</t>
  </si>
  <si>
    <t xml:space="preserve">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</si>
  <si>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</si>
  <si>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</si>
  <si>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</si>
  <si>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</si>
  <si>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</si>
  <si>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</si>
  <si>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 xml:space="preserve">09043        </t>
  </si>
  <si>
    <t>Válvula de esfera 3/4" (20 mm)</t>
  </si>
  <si>
    <t xml:space="preserve">Válvula de esfera de latón niquelado para roscar de 3/4". Incluso accesorio pomo en zonas habitables. Se medirá el número de unidades realmente ejecutadas según especificaciones de Proyecto.
</t>
  </si>
  <si>
    <t xml:space="preserve">09044        </t>
  </si>
  <si>
    <t>Válvula de esfera 1" (25 mm)</t>
  </si>
  <si>
    <t xml:space="preserve">Válvula de esfera de latón niquelado para roscar de 1". Incluso accesorio pomo en zonas habitables. Se medirá el número de unidades realmente ejecutadas según especificaciones de Proyecto.
</t>
  </si>
  <si>
    <t xml:space="preserve">09045        </t>
  </si>
  <si>
    <t>Válvula de esfera 1 1/4" (32 mm)</t>
  </si>
  <si>
    <t xml:space="preserve">Válvula de esfera de latón niquelado para roscar de 1 1/4". Incluso accesorio pomo en zonas habitables. Se medirá el número de unidades realmente ejecutadas según especificaciones de Proyecto.
</t>
  </si>
  <si>
    <t xml:space="preserve">09046        </t>
  </si>
  <si>
    <t>Válvula de esfera 1 1/2" (40 mm)</t>
  </si>
  <si>
    <t xml:space="preserve">Válvula de esfera de latón niquelado para roscar de 1 1/2". Incluso accesorio pomo en zonas habitables. Se medirá el número de unidades realmente ejecutadas según especificaciones de Proyecto.
</t>
  </si>
  <si>
    <t xml:space="preserve">09047        </t>
  </si>
  <si>
    <t>Válvula de esfera 2 1/4" (63 mm)</t>
  </si>
  <si>
    <t xml:space="preserve">Válvula de esfera de latón niquelado para roscar de 2 1/4". Incluso accesorio pomo en zonas habitables. Se medirá el número de unidades realmente ejecutadas según especificaciones de Proyecto.
</t>
  </si>
  <si>
    <t xml:space="preserve">09053        </t>
  </si>
  <si>
    <t>Válvula de retención 1 1/4" (32 mm)</t>
  </si>
  <si>
    <t xml:space="preserve">Válvula de retención de latón para roscar de 1 1/4". Se medirá el número de unidades realmente ejecutadas según especificaciones de Proyecto.
</t>
  </si>
  <si>
    <t xml:space="preserve">09053B       </t>
  </si>
  <si>
    <t>Válvula de retención 1 1/2" (40 mm)</t>
  </si>
  <si>
    <t xml:space="preserve">Válvula de retención de latón para roscar de 1 1/2". Se medirá el número de unidades realmente ejecutadas según especificaciones de Proyecto.
</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</si>
  <si>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</si>
  <si>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</si>
  <si>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</si>
  <si>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 xml:space="preserve">09061        </t>
  </si>
  <si>
    <t>Válvula mezcladora termostática de 3 vías PRESTO, de 1 1/4"</t>
  </si>
  <si>
    <t xml:space="preserve">Válvula termostática PRESTO 425IF . Se medirá el número de unidades realmente ejecutadas según especificaciones de Proyecto.
</t>
  </si>
  <si>
    <t xml:space="preserve">09061B       </t>
  </si>
  <si>
    <t>Válvula mezcladora termostática de 3 vías ULTRAMIX TX91E de 3/4"</t>
  </si>
  <si>
    <t xml:space="preserve">Válvula termostática ULTRAMIX TX91E . Se medirá el número de unidades realmente ejecutadas según especificaciones de Proyecto.
</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</si>
  <si>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</si>
  <si>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</si>
  <si>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</si>
  <si>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 xml:space="preserve">095326       </t>
  </si>
  <si>
    <t>Válvula reguladora de caudal 1 1/2"</t>
  </si>
  <si>
    <t xml:space="preserve">Válvula de reglación de caudal de 1 1/2". Se medirá el número de unidades realmente ejecutadas según especificaciones de Proyecto.
</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</si>
  <si>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</si>
  <si>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</si>
  <si>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</si>
  <si>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</si>
  <si>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</si>
  <si>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</si>
  <si>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</si>
  <si>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</si>
  <si>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</si>
  <si>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</si>
  <si>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</si>
  <si>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previa aprobación por la D.F.
</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</si>
  <si>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</si>
  <si>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</si>
  <si>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</si>
  <si>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</si>
  <si>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</si>
  <si>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</si>
  <si>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</si>
  <si>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</si>
  <si>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</si>
  <si>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 xml:space="preserve">09402C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</si>
  <si>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</si>
  <si>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</si>
  <si>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 xml:space="preserve">09402AE      </t>
  </si>
  <si>
    <t>Inodoro "Roca Access" tanque bajo adaptado</t>
  </si>
  <si>
    <t xml:space="preserve">Inodoro tanque bajo en porcelana para movilidad reducida, color blanco, Ref.. A342237000 y A341231000, blanco, dimensiones 380x670x815 mm, incluso tapa y asiento color blanco Supralit Ref. A801230004 con las bisagras de acero inoxidable, elementos de fijación y silicona para sellado de juntas.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</si>
  <si>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</si>
  <si>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</si>
  <si>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</si>
  <si>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0112369      </t>
  </si>
  <si>
    <t>Pieza Presto racor DL400</t>
  </si>
  <si>
    <t xml:space="preserve">Suministro y colocación de racor DL400 para conexionado de ducha. Medida la unidad totalmente colocada.
</t>
  </si>
  <si>
    <t xml:space="preserve">09427        </t>
  </si>
  <si>
    <t>Conjunto ducha con rociador antivandálico " Presto 65"</t>
  </si>
  <si>
    <t xml:space="preserve">Columna de grifo temporizado de un agua con instalación mural con cuerpo y rociador antivandalico de latón cromado, conjunto 65(c) con rociador antivandálico, Ref. 65040 "PRESTO IBÉRICA". Se medirá el número de unidades realmente ejecutadas según especificaciones de Proyecto. Incluso elementos de conexión. 
</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</si>
  <si>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</si>
  <si>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</si>
  <si>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</si>
  <si>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 xml:space="preserve">09420        </t>
  </si>
  <si>
    <t>Grifería temporizada lavabo "Presto 105 ECO L" AFS</t>
  </si>
  <si>
    <t xml:space="preserve">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</si>
  <si>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 xml:space="preserve">09421A       </t>
  </si>
  <si>
    <t>Grifería temporizada lavabo "Presto 605 Palanca ECO" AFS</t>
  </si>
  <si>
    <t xml:space="preserve">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
</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</si>
  <si>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</si>
  <si>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</si>
  <si>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</si>
  <si>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</si>
  <si>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</si>
  <si>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</si>
  <si>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</si>
  <si>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</si>
  <si>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</si>
  <si>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</si>
  <si>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</si>
  <si>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</si>
  <si>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</si>
  <si>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</si>
  <si>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</si>
  <si>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</si>
  <si>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</si>
  <si>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</si>
  <si>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</si>
  <si>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</si>
  <si>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</si>
  <si>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 xml:space="preserve">09411        </t>
  </si>
  <si>
    <t>Secamanos</t>
  </si>
  <si>
    <t xml:space="preserve">Colocación de secamanos suministrado por la propiedad. Medida la unidad totalmente colocada y funcionando.
</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</si>
  <si>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</si>
  <si>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</si>
  <si>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</si>
  <si>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 xml:space="preserve">09405C       </t>
  </si>
  <si>
    <t>Fuente de agua refrigerada MEDICLINICS modelo FA0025C</t>
  </si>
  <si>
    <t xml:space="preserve">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</si>
  <si>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C009.4</t>
  </si>
  <si>
    <t>SG09</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</si>
  <si>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</si>
  <si>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</si>
  <si>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</si>
  <si>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</si>
  <si>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</si>
  <si>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</si>
  <si>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</si>
  <si>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</si>
  <si>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</si>
  <si>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</si>
  <si>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</si>
  <si>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</si>
  <si>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</si>
  <si>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</si>
  <si>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</si>
  <si>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</si>
  <si>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</si>
  <si>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</si>
  <si>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</si>
  <si>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</si>
  <si>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</si>
  <si>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</si>
  <si>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</si>
  <si>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</si>
  <si>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</si>
  <si>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 xml:space="preserve">10112A       </t>
  </si>
  <si>
    <t>Cable multipolar RZ1-K 0,6/1 kV, 4x6 mm2, Cu AFUMES (AS+)</t>
  </si>
  <si>
    <t xml:space="preserve">Cable multipolar RZ1-K (libre de halógeno), siendo su tensión asignada de 0,6/1 kV, reacción al fuego clase Eca, con conductor de cobre clase 5 (-K) de 4x6+TTx6mm² de sección tipo AFUMEX (AS+), con aislamiento de polietileno reticulado (R) y cubierta de PVC (V), incluso elementos auxiliares, cajas de empalme y pequeño material. Se medirá la longitud realmente ejecutada según especificaciones de Proyecto.
</t>
  </si>
  <si>
    <t xml:space="preserve">10120        </t>
  </si>
  <si>
    <t>Cable multipolar RZ1-K 0,6/1 kV, 4x16 mm2, Cu</t>
  </si>
  <si>
    <t xml:space="preserve">Cable multipolar RZ1-K (libre de halógeno), siendo su tensión asignada de 0,6/1 kV, reacción al fuego clase Eca, con conductor de cobre clase 5 (-K) de 4x16+TTx16 mm² de sección, con aislamiento de polietileno reticulado (R) y cubierta de PVC (V), incluso uniones, cajas de registro y empalme y pequeño material. Se medirá la longitud realmente ejecutada según especificaciones de Proyecto.
</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</si>
  <si>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</si>
  <si>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</si>
  <si>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</si>
  <si>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 xml:space="preserve">10104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</si>
  <si>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</si>
  <si>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</si>
  <si>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 xml:space="preserve">1046B010     </t>
  </si>
  <si>
    <t>Toma de datos RJ45</t>
  </si>
  <si>
    <t xml:space="preserve">Suministro y colocación de toma de daros RJ45, incluso  incluso mecanismo de primera calidad con placa metálica de fijación, tipo base eléctrica simon k45 o equivalente, con marco y mecanismos en color según proyecto, y p.p. de cajas de empotramiento, derivación; construido s/REBT. Medida la unidad totalmente ejecutada.
</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</si>
  <si>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</si>
  <si>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</si>
  <si>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</si>
  <si>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</si>
  <si>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</si>
  <si>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</si>
  <si>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1046A211A    </t>
  </si>
  <si>
    <t>KIT Caja de 2 módulos para suelo (1xTC16A+1xRJ45)</t>
  </si>
  <si>
    <t xml:space="preserve">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</si>
  <si>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1046A211B    </t>
  </si>
  <si>
    <t>KIT Caja de 2 módulos en paramento (1xTC16A+1xRJ45)</t>
  </si>
  <si>
    <t xml:space="preserve">Kit caja de 2 módulos cableado interior totalmente instalada para montaje en paramento, compuesto por caja de conexiones para empotrar rectangular, portamecanismos para 2 módulos 47x47 para montaje de marco formado por puerta desmontable, marco y contramarco. 2 mecanismos con montaje directo sobre las cubetas (TC16A + 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</si>
  <si>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1046A642A    </t>
  </si>
  <si>
    <t>KIT Caja de 6 módulos en paramento (4xTC16A+2xRJ45)</t>
  </si>
  <si>
    <t xml:space="preserve">Kit caja estanca de seis módulos cableado interior totalmente instalada para colocar en paramento en superficie,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</si>
  <si>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1046A862A    </t>
  </si>
  <si>
    <t>KIT Caja de 8 módulos en paramento (6xTC16A+2xRJ45)</t>
  </si>
  <si>
    <t xml:space="preserve">Kit caja estanca de ocho módulos cableado interior totalmente instalada para colocar en paramento en superficie, compuesto por caja de conexiones para empotrar rectangular, portamecanismos para 8 módulos 47x47 para montaje de marco formado por puerta desmontable, marco y contramarco. 8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</si>
  <si>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</si>
  <si>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</si>
  <si>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</si>
  <si>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</si>
  <si>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</si>
  <si>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</si>
  <si>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</si>
  <si>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</si>
  <si>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</si>
  <si>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</si>
  <si>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</si>
  <si>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</si>
  <si>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</si>
  <si>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</si>
  <si>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</si>
  <si>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 xml:space="preserve">10109        </t>
  </si>
  <si>
    <t>Tubo PVC rígido 40 mm, superficie</t>
  </si>
  <si>
    <t xml:space="preserve">Suministro e instalación en superficie de canalización de protección de cableado, formada por tubo de PVC rígido, blindado, enchufable, de color negro, de 40 mm de diámetro nominal, con IP547. Incluso abrazaderas, elementos de sujeción y accesorios (curvas, manguitos, tes, codos y curvas flexibles). Se medirá la longitud realmente ejecutada según especificaciones de Proyecto.
</t>
  </si>
  <si>
    <t>C10.1</t>
  </si>
  <si>
    <t xml:space="preserve">C10.2        </t>
  </si>
  <si>
    <t>Iluminación</t>
  </si>
  <si>
    <t xml:space="preserve">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</si>
  <si>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</si>
  <si>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</si>
  <si>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</si>
  <si>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</si>
  <si>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</si>
  <si>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</si>
  <si>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</si>
  <si>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</si>
  <si>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</si>
  <si>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 xml:space="preserve">10204        </t>
  </si>
  <si>
    <t>Luminaria estanca Airfal Supra S0108L, led</t>
  </si>
  <si>
    <t xml:space="preserve">Suministro y montaje de luminaria estanca Airfal Supra S0108L,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</si>
  <si>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</si>
  <si>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</si>
  <si>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</si>
  <si>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</si>
  <si>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</si>
  <si>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</si>
  <si>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 xml:space="preserve">10205        </t>
  </si>
  <si>
    <t>Alumbrado emergencia 60 lúmenes</t>
  </si>
  <si>
    <t xml:space="preserve">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</si>
  <si>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10206        </t>
  </si>
  <si>
    <t>Alumbrado emergencia 110 lúmenes</t>
  </si>
  <si>
    <t xml:space="preserve">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</si>
  <si>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</si>
  <si>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</si>
  <si>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</si>
  <si>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10205B       </t>
  </si>
  <si>
    <t>Luminaria emergencia estanca 60 lúmenes</t>
  </si>
  <si>
    <t xml:space="preserve">Suministro e instalación en superficie en zonas comunes de luminaria de emergencia estanca,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
</t>
  </si>
  <si>
    <t xml:space="preserve">10205C       </t>
  </si>
  <si>
    <t>Luminaria emergencia estanca 110 lúmenes</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</si>
  <si>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</si>
  <si>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</si>
  <si>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</si>
  <si>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</si>
  <si>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</si>
  <si>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</si>
  <si>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 xml:space="preserve">102327       </t>
  </si>
  <si>
    <t>Tira LED PERFIL 2700K</t>
  </si>
  <si>
    <t xml:space="preserve">Suministro y colocación de tira LED tipo TIRA LED o equivalente  con difusor, T=2700K, 12w. 1100lm, enmarcando el hueco de acceso. Incluso perfil tubular "U" lacado Ral 9005 Negro Intenso y con tapeta translúcida difusora, pequeño material, elementos auxilaires y mano de obra. Medido el metro lineal realmente ejecutado y conexionado.
</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</si>
  <si>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</si>
  <si>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</si>
  <si>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</si>
  <si>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</si>
  <si>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</si>
  <si>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</si>
  <si>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</si>
  <si>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</si>
  <si>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</si>
  <si>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 xml:space="preserve">10317C       </t>
  </si>
  <si>
    <t>Armario rack de telecomunicaciones U26</t>
  </si>
  <si>
    <t xml:space="preserve">Armario rack U26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
</t>
  </si>
  <si>
    <t xml:space="preserve">103211       </t>
  </si>
  <si>
    <t>Preinstalación control de acceso</t>
  </si>
  <si>
    <t xml:space="preserve">Preinstalación control de acceso, cableado y conexionado del sistema de lector de huellas	
</t>
  </si>
  <si>
    <t xml:space="preserve">103212       </t>
  </si>
  <si>
    <t>Preinstalación tornos de acceso</t>
  </si>
  <si>
    <t xml:space="preserve">Preinstalación tornos de acceso, cableado y conexionado del sistemaa.
</t>
  </si>
  <si>
    <t xml:space="preserve">07.04.04     </t>
  </si>
  <si>
    <t>Registro enlace 450x450x120 mm.</t>
  </si>
  <si>
    <t xml:space="preserve">REGISTRO DE ENLACE DE 450x450x120 MM, INCLUSO P.P. DE PEQUEÑO MATERIAL Y AYUDAS DE ALBAÑILERÍA; CONSTRUIDO SEGÚN REGLAMENTO DE ICT. MEDIDA LA UNIDAD EJECUTADA
</t>
  </si>
  <si>
    <t xml:space="preserve">10150        </t>
  </si>
  <si>
    <t>Recibido de torniquetes y portillos de control de acceso</t>
  </si>
  <si>
    <t xml:space="preserve">Recibido de torniquetes y portillos de control de acceso, suministrados en obra por terceros. Incluso replanteo, colocación, anclaje a suelo y elementos de fijación necesarios. Se medirá la unidad ejecutada.
</t>
  </si>
  <si>
    <t xml:space="preserve">182550       </t>
  </si>
  <si>
    <t>Colocación de Antena WiFi</t>
  </si>
  <si>
    <t xml:space="preserve">Instalación de antena WiFi, suministrada por la Propiedad. Incluye todas las operaciones necesarias para el montaje correcto y seguro de la antena en la ubicación especificada, asegurando su funcionalidad óptima para la recepción y emisión de señales inalámbricas.
</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</si>
  <si>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</si>
  <si>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</si>
  <si>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</si>
  <si>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</si>
  <si>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</si>
  <si>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</si>
  <si>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 xml:space="preserve">EXT021B      </t>
  </si>
  <si>
    <t>Circuito interior con cable libre de oxígeno 2x2,5mm2</t>
  </si>
  <si>
    <t xml:space="preserve">Circuito de sonido formado por cable 2x2.5 mm2 libre de oxigeno. Medida la unidad totalmente ejecutada.
</t>
  </si>
  <si>
    <t xml:space="preserve">EXT022       </t>
  </si>
  <si>
    <t>Conducto PVC Flexible de 20mm</t>
  </si>
  <si>
    <t xml:space="preserve">Canalización para preinstalación de sonido formado por tubo corrugado de 20mm
</t>
  </si>
  <si>
    <t xml:space="preserve">02.06.06     </t>
  </si>
  <si>
    <t>Tubo corrugado Diam 25mm</t>
  </si>
  <si>
    <t xml:space="preserve">Tubo corrugado de diámetro 25mm, con resistencia a compresión 320nW y al impacto 2J. Aislante no propagador de llama. 
</t>
  </si>
  <si>
    <t xml:space="preserve">02.06.08     </t>
  </si>
  <si>
    <t>Tubo corrugado Diam 35mm</t>
  </si>
  <si>
    <t xml:space="preserve">Tubo corrugado de diámetro 35mm, con resistencia a compresión 320nW y al impacto 2J. Aislante no propagador de llama. 
</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</si>
  <si>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</si>
  <si>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</si>
  <si>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</si>
  <si>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C10.4</t>
  </si>
  <si>
    <t>SG10</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</si>
  <si>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</si>
  <si>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</si>
  <si>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</si>
  <si>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</si>
  <si>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</si>
  <si>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</si>
  <si>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</si>
  <si>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1118020      </t>
  </si>
  <si>
    <t>Ventilador helicocentrígugo "S&amp;P TD-800/200  SILENT 3V"</t>
  </si>
  <si>
    <t xml:space="preserve">Ventilador helicocentrífugos de bajo perfil S&amp;p TD-800/200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</si>
  <si>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11120031     </t>
  </si>
  <si>
    <t>Ventilador helicocentrígugo "S&amp;P TD 2000/315 SILENT 3V"</t>
  </si>
  <si>
    <t xml:space="preserve">Ventilador helicocentrífugos de bajo perfil S&amp;p TD-2000/315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</si>
  <si>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117021GIS    </t>
  </si>
  <si>
    <t>Recuperador de calor "GISER GSR 18 20/25"</t>
  </si>
  <si>
    <t xml:space="preserve">Recuperador de calor "GISER GSR 18 20/25"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</si>
  <si>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 xml:space="preserve">117033GIS    </t>
  </si>
  <si>
    <t>Recuperador de calor "GISER GSR 18 29/33"</t>
  </si>
  <si>
    <t xml:space="preserve">Recuperador de calor "GISER GSR 18 29/33"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Horizontal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</si>
  <si>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HAIERAV54NMVE</t>
  </si>
  <si>
    <t>Conjunto exterior Haier AV54NMVETA Haier</t>
  </si>
  <si>
    <t xml:space="preserve">Unidad exterior para sistema MRV 5-H (volumen de refrigerante variable), bomba de calor con calefacción continua, modelo AV54IMVEVA "HAIER" con certificación EUROVENT, para gas R-410A, formada por los módulos AV18IMVEVA, AV18IMVEVA y  AV18IMVEVA, con temperatura de refrigerante variable para la mejora de la eficiencia estacional, alimentación trifásica  (380V/50Hz), potencia frigorífica nominal 151,20 kW (temperatura de bulbo húmedo del aire interior 19°C, temperatura de bulbo seco del aire exterior 35°C), SEER 6,78, consumo eléctrico nominal en refrigeración 46,80 kW, rango de temperatura en refrigeración desde -5 hasta 52°C, potencia calorífica nominal 151,20 kW (temperatura de bulbo seco del aire interior 20°C, temperatura de bulbo húmedo del aire exterior 6°C), SCOP 4,15, consumo eléctrico nominal en calefacción 38,43 kW, rango de temperatura en calefacción desde -27 hasta 21°C, máximo de 64 unidades interiores con un porcentaje de capacidad mínimo del 50% y máximo del 130%, 3 compresores DC full inverter, dimensiones 1410x1690x750 (x3) mm, peso 385 (x3) kg, presión sonora 65,8 dBA, caudal de aire 51000m³/h, longitud total máxima de tubería frigorífica 1000 m, diferencia máxima de altura de instalación 110 m, tratamiento anticorrosivo especial del intercambiador de calor, motores de ventiladores DC de alta eficiencia, condensador de aletas hidrófilas ranuradas de alta eficiencia, sensor de doble presión, tecnología de recuperación automática del refrigerante, conexión automática de las unidades interiores, equilibrado automático del aceite fácil acceso al panel de control y mantenimiento del sistema. 
Medida la unidad totalmente ejecutada y conexionada, incluso amortiguadores tipo AMC mecanocaucho AMC 125+Base rectangular + Sylome si va apoyado en suelo y parte proporcional de medios de elevación (elementos auxiliares, grúa, etc) si fuesen necesarios según condicionantes del proyecto y ubicación del equipo. Embocadura a conductos y salidas con lona antivibratoria.
</t>
  </si>
  <si>
    <t>HAIERAB242MRR</t>
  </si>
  <si>
    <t>Unidad interior cassette de 4 vías AB242MRERA MRV</t>
  </si>
  <si>
    <t xml:space="preserve">Unidad interior de aire acondicionado, para sistema MRV (Volumen de Refrigerante Variable), de cassette de 4 vías panel round flow 360º (distribución radial del aire en 360º), modelo AB242MRERA "HAIER", para gas R-410A, alimentación monofásica (230V/50Hz), potencia frigorífica nominal 7,1 kW (temperatura de bulbo húmedo del aire interior 19°C, temperatura de bulbo seco del aire exterior 35°C), potencia calorífica nominal 8,0 kW (temperatura de bulbo seco del aire interior 20°C, temperatura de bulbo seco del aire exterior 7°C), presión sonora a velocidad baja 31 dBA, caudal de aire a velocidad alta 1380 m³/h, de 204x840x840 mm (de perfil bajo), peso 27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incorpora panel decorativo round flow 360º para unidad de aire acondicionado de cassette de 4 vías, modelo PB-950KB(H).
Medida la unidad totalmente ejecutada, incluso conexionado, elementos auxiliares y accesorios según manual de montaje, incluso amortiguadores con Sylomer de AMC mecanocaucho, según los modelos y cargas indicadas en tabla de estudio acústico.
</t>
  </si>
  <si>
    <t>HAIERAB302MRR</t>
  </si>
  <si>
    <t>Unidad interior cassette de 4 vías AB302MRERA MRV</t>
  </si>
  <si>
    <t xml:space="preserve">Unidad interior de aire acondicionado, para sistema MRV (Volumen de Refrigerante Variable), de cassette de 4 vías panel round flow 360º (distribución radial del aire en 360º), modelo AB302MRERA "HAIER", para gas R-410A, alimentación monofásica (230V/50Hz), potencia frigorífica nominal 9,0 kW (temperatura de bulbo húmedo del aire interior 19°C, temperatura de bulbo seco del aire exterior 35°C), potencia calorífica nominal 10,0 kW (temperatura de bulbo seco del aire interior 20°C, temperatura de bulbo seco del aire exterior 7°C), presión sonora a velocidad baja 31 dBA, caudal de aire a velocidad alta 2050 m³/h, de 246x840x840 mm (de perfil bajo), peso 31 kg, con ventilador de tres velocidades, bomba de drenaje,  módulo ON/OFF simple con contacto seco, tratamiento anti-corrosión de baterías Blue-Fin, bloque de terminales F1-F2 para cable de 2 hilos de transmisión y control a unidad exterior, control por microprocesador, orientación vertical automática (distribución uniforme del aire), señal de limpieza de filtro, filtro de aire de succión y toma de aire exterior, con posibilidad de cerrar una o dos vías de impulsión para facilitar la instalación en ángulos y pasillos, incorpora panel decorativo round flow 360º para unidad de aire acondicionado de cassette de 4 vías, modelo PB-950KB(H).
Medida la unidad totalmente ejecutada, incluso conexionado, elementos auxiliares y accesorios según manual de montaje, incluso amortiguadores con Sylomer de AMC mecanocaucho, según los modelos y cargas indicadas en tabla de estudio acústico.
</t>
  </si>
  <si>
    <t>HAIERPB-950KB</t>
  </si>
  <si>
    <t>Panel decorativo Round Flow 360º Cassette 4 vías Haier"</t>
  </si>
  <si>
    <t xml:space="preserve">Unidad de panel decorativo de cassette de 4 vías 92x92 cm modelo PB-950KB-I, aplicable para modelos desde AB072MRERA(M) hasta AB602MRERA. Medida la unidad totalmente ejecutada
</t>
  </si>
  <si>
    <t>HAIERAS072MFE</t>
  </si>
  <si>
    <t>Unidad interior split mural AS072MFERAB MRV Haier</t>
  </si>
  <si>
    <t xml:space="preserve">Unidad interior de aire acondicionado, para sistema MRV (Volumen de Refrigerante Variable), tipo split mural modelo AS072MFERAB "HAIER", para gas R-410A, alimentación monofásica (230V/50Hz), potencia frigorífica nominal 2,2 kW (temperatura de bulbo húmedo del aire interior 19°C, temperatura de bulbo seco del aire exterior 35°C), potencia calorífica nominal 2,5 kW (temperatura de bulbo seco del aire interior 20°C, temperatura de bulbo seco del aire exterior 7°C), presión sonora a velocidad baja 29 dBA, caudal de aire a velocidad alta 550 m³/h, de dimensiones 855x208x280 mm, peso 9,9 kg, con ventilador de tres velocidades, módulo ON/OFF simple con contacto seco, tratamiento anti-corrosión de baterías Blue-Fin, bloque de terminales F1-F2 para cable de 2 hilos de transmisión y control a unidad exterior, control por microprocesador, filtro de aire, display LED integrado, control preciso 0,5ºC, ecopilot, juego de controlador remoto inalámbrico formado por receptor y mando por infrarrojos (no incluido).
Medida la unidad totalmente ejecutada y conexionada.
</t>
  </si>
  <si>
    <t>HW-PA201ABK-I</t>
  </si>
  <si>
    <t>Control de grupo modelo HW-PA201ABK "Haier"</t>
  </si>
  <si>
    <t xml:space="preserve">Control de grupo modelo HW-PA201ABK "Haier" con pantalla a color retroiluminada que indica del estado, funciones y otros detalles: encendido/apagado, modo, velocidad del ventilador, ajuste de temperatura y swing. Función de control de grupo máximo 16 unidades  interiores. Sensibilidad 0,5ºC. Medida la unidad totalmente ejecutada
</t>
  </si>
  <si>
    <t xml:space="preserve">HCSA164DBT   </t>
  </si>
  <si>
    <t>Control centralizado modelo HC-SA164DBT "Haier"</t>
  </si>
  <si>
    <t xml:space="preserve">Control centralizado, para máximo de 64 unidades interiores de aire acondicionado, con pantalla táctil TFT LCD de 5"con luz de fondo modelo HC-SA164DBT "Haier". Funciones de control individual, control de grupo y control central. Temporizador semanal. Teclas de gran tamaño. Nombre de la unidad y nombre del grupo de libre configuración. Cuatro fondos disponibles (centro comercial, hotel, oficina y hogar). Estado de información de unidades interiores. Backup de error histórico. Combinación con una pasarela HA-MA164AD para cada sistema MRV (máximo 32 exteriores). Compatible con equipos de Supermatch (debe utilizarse una pasarela YCJ-A002 por unidad interior). Medida la unidad totalmente ejecutada
</t>
  </si>
  <si>
    <t xml:space="preserve">HI-WA164DBI  </t>
  </si>
  <si>
    <t>Módulo WiFi modelo HI-WA164DBI "Haier"</t>
  </si>
  <si>
    <t xml:space="preserve">Módulo Wi-Fi modelo HI-WA164DBI "Haier" permite controlar las distintas funciones del equipo desde la distancia, a través de un smarphone o tablet. Control remoto: encendido/apagado, modo, velocidad del ventilador, ajuste de temperatura, swing. Control individual y de grupo. Integración en la nube, temporizador semanal. Compatible con las serie MRV a través de la app Haier AC. Medida la unidad totalmente ejecutada
</t>
  </si>
  <si>
    <t xml:space="preserve">11196-B      </t>
  </si>
  <si>
    <t>Bandeja de acero galvanizado para condensados</t>
  </si>
  <si>
    <t xml:space="preserve">Bandeja de acero galvanizado de 30cm de ancho, formando una cubeta de altura mínima 10 cm, para desagüe de condensaciones, con salida en esquina de la bandeja mediante tubo y conducción a sumidero más cercano. Medida por metro lineal realmente ejecuctado.
</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</si>
  <si>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</si>
  <si>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</si>
  <si>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</si>
  <si>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</si>
  <si>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</si>
  <si>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</si>
  <si>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 xml:space="preserve">111912B      </t>
  </si>
  <si>
    <t>Bomba de condensados SAUERMANN</t>
  </si>
  <si>
    <t xml:space="preserve">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
</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</si>
  <si>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</si>
  <si>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</si>
  <si>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</si>
  <si>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 xml:space="preserve">11123625     </t>
  </si>
  <si>
    <t>Detector sensor CO2</t>
  </si>
  <si>
    <t xml:space="preserve">Sensor CO2 para control de calidad del aire tipo AMUN 716 SR colocado en pared, incluso conexionado. Medida la unidad totalmente ejecutada y conexionada
</t>
  </si>
  <si>
    <t xml:space="preserve">0123629      </t>
  </si>
  <si>
    <t>Alquiler de grúa para subida de equipos en cubierta</t>
  </si>
  <si>
    <t xml:space="preserve">Alquiler de grúa para subida de equipos en cubierta, incluso gestión de documentación para corte de calle. Medida la unidad totalmente ejecutada.
</t>
  </si>
  <si>
    <t>C11.1</t>
  </si>
  <si>
    <t xml:space="preserve">C11.2        </t>
  </si>
  <si>
    <t>Conexiones</t>
  </si>
  <si>
    <t xml:space="preserve">FQG-B335A    </t>
  </si>
  <si>
    <t>Derivador frigorífico modelo FQG-B335A para sistema MRV Haier</t>
  </si>
  <si>
    <t xml:space="preserve">Conjunto de dos juntas de derivación frigorífica,  una para la línea de líquido y otra para la línea de gas, para sistema MRV (Volumen de Refrigerante Variable) "Haier", modelo FQG-B335A. Capacidad máxima de 33,5 kW. Compatible con MRV S y MRV 5 Bomba de Calor. Medida la unidad totalmente ejecutada.
</t>
  </si>
  <si>
    <t xml:space="preserve">FQG-B506A    </t>
  </si>
  <si>
    <t>Derivador frigorífico modelo FQG-B506A para sistema MRV Haier</t>
  </si>
  <si>
    <t xml:space="preserve">Conjunto de dos juntas de derivación frigorífica,  una para la línea de líquido y otra para la línea de gas, para sistema MRV (Volumen de Refrigerante Variable) "Haier", modelo FQG-B506A. Capacidad mínima de 33,5 kW. Capacidad máxima de 50,6 Kw.  Compatible con MRV S y MRV 5 Bomba de Calor.
</t>
  </si>
  <si>
    <t xml:space="preserve">FQG-B730A    </t>
  </si>
  <si>
    <t>Derivador frigorífico modelo FQG-B730A para sistema MRV Haier</t>
  </si>
  <si>
    <t xml:space="preserve">Conjunto de dos juntas de derivación frigorífica,  una para la línea de líquido y otra para la línea de gas, para sistema MRV (Volumen de Refrigerante Variable) "Haier", modelo FQG-B730A. Capacidad mínima de 50,6 kW. Capacidad máxima de 73 Kw.  Compatible con MRV S y MRV 5 Bomba de Calor. Medida la unidad totalmente ejecutada.
</t>
  </si>
  <si>
    <t xml:space="preserve">FQG-B1350A   </t>
  </si>
  <si>
    <t>Derivador frigorífico modelo FQG-B1350A para sistema MRV Haier</t>
  </si>
  <si>
    <t xml:space="preserve">Conjunto de dos juntas de derivación frigorífica,  una para la línea de líquido y otra para la línea de gas, para sistema MRV (Volumen de Refrigerante Variable) "Haier", modelo FQG-B1350A. Capacidad mínima de 50,6 kW. Capacidad máxima de 73 Kw.  Compatible con MRV S y MRV 5 Bomba de Calor.
</t>
  </si>
  <si>
    <t xml:space="preserve">FQG-B2040A   </t>
  </si>
  <si>
    <t>Derivador frigorífico modelo FQG-2040A para sistema MRV Haier</t>
  </si>
  <si>
    <t xml:space="preserve">Conjunto de dos juntas de derivación frigorífica,  una para la línea de líquido y otra para la línea de gas, para sistema MRV (Volumen de Refrigerante Variable) "Haier", modelo FQG-B2040A. Capacidad mínima de 135,0 kW. Compatible con MRV S y MRV 5 Bomba de Calor. Medida la unidad totalmente ejecutada.
</t>
  </si>
  <si>
    <t xml:space="preserve">HZG-30B      </t>
  </si>
  <si>
    <t>Kit de conexión modelo HZG-30B MRV Haier</t>
  </si>
  <si>
    <t xml:space="preserve">Kit de conexión múltiple de módulos de 3 unidades exteriores para sistema MRV (Volumen de Refrigerante Variable) "Haier", modelo HZG-30B. Compatible con MRV 5 Bomba de Calor.
Medida la unidad realmente ejecutada.
</t>
  </si>
  <si>
    <t xml:space="preserve">11153A2      </t>
  </si>
  <si>
    <t>Línea frigorífica doble cobre 5/8" (15,87mm) + 3/8" (9,52mm)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</si>
  <si>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</si>
  <si>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11154A2      </t>
  </si>
  <si>
    <t>Línea frigorífica doble cobre 3/4" (19,05mm) + 3/8" (9,52mm)</t>
  </si>
  <si>
    <t xml:space="preserve">Línea frigorífica doble realizada con tubería para gas mediante tubo de cobre sin soldadura, de 3/4"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</si>
  <si>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11156A3      </t>
  </si>
  <si>
    <t>Línea frigorífica doble cobre 1 1/8" (28,58mm) + 1/2"  (12,7mm)</t>
  </si>
  <si>
    <t xml:space="preserve">Línea frigorífica doble realizada con tubería para gas mediante tubo de cobre sin soldadura, de 1 1/8" de diámetro y 1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</si>
  <si>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11156A4      </t>
  </si>
  <si>
    <t>Línea frigorífica doble cobre 1 1/8" (28,58mm) + 5/8" (15,87mm)</t>
  </si>
  <si>
    <t xml:space="preserve">Línea frigorífica doble realizada con tubería para gas mediante tubo de cobre sin soldadura, de 1 1/8" de diámetro y 1 mm de espesor con coquilla de espuma elastomérica, de 11 mm de diámetro interior y 10 mm de espesor, a base de caucho sintético flexible, de estructura celular cerrada y tubería para líquido mediante tubo de cobre sin soldadura, de  5/8" de diámetro y 1 mm de espesor con coquilla de espuma elastomérica, de 7 mm de diámetro interior y 10 mm de espesor, a base de caucho sintético flexible, de estructura celular cerrada. Se medirá la longitud realmente ejecutada según especificaciones del Proyecto.
</t>
  </si>
  <si>
    <t xml:space="preserve">11151A1      </t>
  </si>
  <si>
    <t>Línea frigorífica doble cobre 3/8" (9,52mm) + 1/4" (6,32mm)</t>
  </si>
  <si>
    <t xml:space="preserve">Línea frigorífica doble realizada con tubería para gas mediante tubo de cobre sin soldadura, de 3/8"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</si>
  <si>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11159A5      </t>
  </si>
  <si>
    <t>Línea frigorífica doble cobre 1 3/8" (34,90) + 3/4" (22,20mm)</t>
  </si>
  <si>
    <t xml:space="preserve">Línea frigorífica doble realizada con tubería para gas mediante tubo de cobre sin soldadura, de 1 3/8" de diámetro y 1,25 mm de espesor con coquilla de espuma elastomérica, de 36 mm de diámetro interior y 20 mm de espesor, a base de caucho sintético flexible, de estructura celular cerrada y tubería para líquido mediante tubo de cobre sin soldadura, de 3/4" de diámetro y 1 mm de espesor con coquilla de espuma elastomérica, de 7 mm de diámetro interior y 10 mm de espesor, a base de caucho sintético flexible, de estructura celular cerrada. Se medirá la longitud realmente ejecutada según especificaciones del Proyecto.
</t>
  </si>
  <si>
    <t xml:space="preserve">11158A5      </t>
  </si>
  <si>
    <t>Línea frigorífica doble cobre 1 5/8" (41,27mm) + 3/4" (19,05mm)</t>
  </si>
  <si>
    <t xml:space="preserve">Línea frigorífica doble realizada con tubería para gas mediante tubo de cobre sin soldadura, de 1 5/8" de diámetro y 1,25 mm de espesor con coquilla de espuma elastomérica, de 11 mm de diámetro interior y 10 mm de espesor, a base de caucho sintético flexible, de estructura celular cerrada y tubería para líquido mediante tubo de cobre sin soldadura, de 3/4" de diámetro y 0,8 mm de espesor con coquilla de espuma elastomérica, de 7 mm de diámetro interior y 10 mm de espesor, a base de caucho sintético flexible, de estructura celular cerrada. Se medirá la longitud realmente ejecutada según especificaciones del Proyecto.
</t>
  </si>
  <si>
    <t>C11.2</t>
  </si>
  <si>
    <t xml:space="preserve">C11.3        </t>
  </si>
  <si>
    <t>Difusión</t>
  </si>
  <si>
    <t xml:space="preserve">1125520X10B  </t>
  </si>
  <si>
    <t>Rejilla retorno 200x100mm de Madel</t>
  </si>
  <si>
    <t xml:space="preserve">Rejilla de retornode aluminio extruido, anodizado color negro mate, con lamas fijas, de 200x100mm,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</si>
  <si>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1125640X10B  </t>
  </si>
  <si>
    <t>Rejilla retorno 400x100mm de Madel</t>
  </si>
  <si>
    <t xml:space="preserve">Rejilla de retornode aluminio extruido, anodizado color negro mate, con lamas fijas, de 400x100mm,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</si>
  <si>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1125560X15B  </t>
  </si>
  <si>
    <t>Rejilla retorno 600x150mm de Madel</t>
  </si>
  <si>
    <t xml:space="preserve">Rejilla de retornode aluminio extruido, anodizado color negro mate, con lamas fijas, de 600x150mm,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</si>
  <si>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1125670X10B  </t>
  </si>
  <si>
    <t>Rejilla retorno 700x100mm de Madel</t>
  </si>
  <si>
    <t xml:space="preserve">Rejilla de retornode aluminio extruido, anodizado color negro mate, con lamas fijas, de 700x100mm,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</si>
  <si>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1125100X100  </t>
  </si>
  <si>
    <t>Rejilla impulsión 100x100mm de Madel</t>
  </si>
  <si>
    <t xml:space="preserve">Rejilla de impulsión, de aluminio extruido, anodizado color negro mate, con lamas horizontales regulables individualmente, de 100x100mm,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</si>
  <si>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11255425X125 </t>
  </si>
  <si>
    <t>Rejilla impulsión 425x125mm de Madel</t>
  </si>
  <si>
    <t xml:space="preserve">Rejilla de impulsión, de aluminio extruido, anodizado color negro mate, con lamas horizontales regulables individualmente, de 425x125mm,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</si>
  <si>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11255525X125B</t>
  </si>
  <si>
    <t>Rejilla impulsión 525x125mm de Madel</t>
  </si>
  <si>
    <t xml:space="preserve">Rejilla de impulsión, de aluminio extruido, anodizado color negro mate, con lamas horizontales regulables individualmente, de 525x125mm,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</si>
  <si>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1125570X10B  </t>
  </si>
  <si>
    <t>Rejilla impulsión 700x100mm de Madel</t>
  </si>
  <si>
    <t xml:space="preserve">Rejilla de impulsión, de aluminio extruido, anodizado color negro mate, con lamas horizontales regulables individualmente, de 700x250mm,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</si>
  <si>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</si>
  <si>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</si>
  <si>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</si>
  <si>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 xml:space="preserve">11211        </t>
  </si>
  <si>
    <t>Conducto de lana mineral "Climaver Neto"</t>
  </si>
  <si>
    <t>m2</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</si>
  <si>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</si>
  <si>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 xml:space="preserve">11220        </t>
  </si>
  <si>
    <t>Conducto de chapa galvanizada 0,6 mm</t>
  </si>
  <si>
    <t xml:space="preserve">Conductos de chapa galvanizada de 0,6 mm de espesor y juntas transversales con vaina deslizante tipo bayoneta. Incluso embocaduras, derivaciones, accesorios de montaje, elementos de fijación y piezas especiales. Totalmente montada, conexionada y probada por empresa instaladora mediante las correspondientes pruebas de servicio. Se medirá la superficie realmente ejecutada según especificaciones del Proyecto.
</t>
  </si>
  <si>
    <t xml:space="preserve">11255700X700 </t>
  </si>
  <si>
    <t>Rejilla intemperie ventilación 700x700mm</t>
  </si>
  <si>
    <t xml:space="preserve">Suministro y montaje de rejilla de intemperie para instalaciones de ventilación, color a definir por dirección facultativa,  formada por marco principal, lamas de chapa perfilada de acero galvanizado, de 700x700mm, tela metálica de acero galvanizado con malla de 20x20 mm, incluso accesorios de montaje y elementos de fijación, totalmente montada y conectada a la red de conductos. Se medirá el número de unidades realmente ejecutadas según especificaciones de Proyecto.
</t>
  </si>
  <si>
    <t xml:space="preserve">11255780X35  </t>
  </si>
  <si>
    <t>Rejilla de intemperie ventilación 800x350mm</t>
  </si>
  <si>
    <t xml:space="preserve">Suministro y montaje de rejilla de intemperie para instalaciones de ventilación, color a definir por dirección facultativa,  formada por marco principal, lamas de chapa perfilada de acero galvanizado, de 800x350mm, tela metálica de acero galvanizado con malla de 20x20 mm, incluso accesorios de montaje y elementos de fijación, totalmente montada y conectada a la red de conductos. Se medirá el número de unidades realmente ejecutadas según especificaciones de Proyecto.
</t>
  </si>
  <si>
    <t xml:space="preserve">11255800X500 </t>
  </si>
  <si>
    <t>Rejilla de intemperie ventilación 800x500mm</t>
  </si>
  <si>
    <t xml:space="preserve">Suministro y montaje de rejilla de intemperie para instalaciones de ventilación, color a definir por dirección facultativa,  formada por marco principal, lamas de chapa perfilada de acero galvanizado, de 800x500mm, tela metálica de acero galvanizado con malla de 20x20 mm, incluso accesorios de montaje y elementos de fijación, totalmente montada y conectada a la red de conductos. Se medirá el número de unidades realmente ejecutadas según especificaciones de Proyecto.
</t>
  </si>
  <si>
    <t>113TOB935X185</t>
  </si>
  <si>
    <t>Multitobera de aluminio impulsión 935x185mm</t>
  </si>
  <si>
    <t xml:space="preserve">Suministro y montaje de multitobera de aluminio para impulsión de aire, de largo alcance, formada por 6 toberas, integrado en placa cuadrada plana de 035x185 mm, pintado en color RAL 9010, orientable con angulo +/- 30º. Incluso accesorios de montaje y elementos de fijación. Totalmente montada y comprobada., incluyendo replanteo, apertura de hueco en el conducto, fijación del soporte de las toberas al conducto y su colocación.
Se medirá el número de unidades previstas, según documentación gráfica de Proyecto.
Se medirá el número de unidades realmente ejecutadas según especificacioens de Proyecto. 
</t>
  </si>
  <si>
    <t>C11.3</t>
  </si>
  <si>
    <t>SG11</t>
  </si>
  <si>
    <t xml:space="preserve">SG12         </t>
  </si>
  <si>
    <t>Instalación de protección contra incendios</t>
  </si>
  <si>
    <t xml:space="preserve">03264        </t>
  </si>
  <si>
    <t>Certificación de instalación de PCI</t>
  </si>
  <si>
    <t xml:space="preserve">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
</t>
  </si>
  <si>
    <t xml:space="preserve">12001        </t>
  </si>
  <si>
    <t>Acometida instalación protección contra incendios, a justificar</t>
  </si>
  <si>
    <t xml:space="preserve">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</si>
  <si>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1200-12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</si>
  <si>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</si>
  <si>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</si>
  <si>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 xml:space="preserve">12035        </t>
  </si>
  <si>
    <t>Conexión de central de PCI con central de alarma de seguridad</t>
  </si>
  <si>
    <t xml:space="preserve">Conexión de central de PCI con central de alarma de seguridad. Medida la unidad realmente ejecutada.
</t>
  </si>
  <si>
    <t xml:space="preserve">12003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</si>
  <si>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</si>
  <si>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
</t>
  </si>
  <si>
    <t xml:space="preserve">12004        </t>
  </si>
  <si>
    <t>Pulsador de alarma, con tapa</t>
  </si>
  <si>
    <t xml:space="preserve">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
</t>
  </si>
  <si>
    <t xml:space="preserve">12005        </t>
  </si>
  <si>
    <t>Sirena interior</t>
  </si>
  <si>
    <t xml:space="preserve">Suministro e instalación en paramento interior de sirena electrónica, de color rojo, con señal acústica y visual, alimentación a 24 Vcc, potencia sonora de 100 dB a 1 m y consumo de 14 mA. Incluso elementos de fijación. Se medirá el número de unidades realmente ejecutadas según especificaciones de Proyecto.
</t>
  </si>
  <si>
    <t xml:space="preserve">12011        </t>
  </si>
  <si>
    <t>Cableado 1,5 mm2 + PVC FLEXIBLE</t>
  </si>
  <si>
    <t xml:space="preserve">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
</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</si>
  <si>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</si>
  <si>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</si>
  <si>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según normativa local. Se medirá el número de unidades realmente ejecutadas según especificaciones de Proyecto.
</t>
  </si>
  <si>
    <t xml:space="preserve">12031C       </t>
  </si>
  <si>
    <t>Depósitos para reserva agua PCI de 3000L</t>
  </si>
  <si>
    <t xml:space="preserve">Depósitos para reserva de agua contra incendios de 3000L de capacidad, prefabricados o ejecutados in situ de polietileno de alta densidad (PEAD), cerrados, de dimensiones Largo x Ancho x Alto (mm): 2230 x 995 x 1650, Incluso conexionado entre ellos, válvula de flotador de 1 1/2" de diámetro para conectar con la acometida, interruptores de nivel, válvula de bola de 50 mm de diámetro para vaciado y válvula de corte de mariposa de 1 1/2" de diámetro para conectar al grupo de presión. Medida la unidad totalmente ejecutada y conexionada.
</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</si>
  <si>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</si>
  <si>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</si>
  <si>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</si>
  <si>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</si>
  <si>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</si>
  <si>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</si>
  <si>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</si>
  <si>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</si>
  <si>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</si>
  <si>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</si>
  <si>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</si>
  <si>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</si>
  <si>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</si>
  <si>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</si>
  <si>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</si>
  <si>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 xml:space="preserve">12PUL-SETA   </t>
  </si>
  <si>
    <t>Interruptor de Botón de Presión para Parada de Emergencia</t>
  </si>
  <si>
    <t xml:space="preserve">Interruptor de Botón de Presión para Parada de Emergencia Tapa de Seta Rojo. Ui: 660V; Ith: 10A. Tipo de contacto Mushroom. Medido de la unidad totalmente ejecutada y funcionando.
</t>
  </si>
  <si>
    <t xml:space="preserve">12033        </t>
  </si>
  <si>
    <t>Sellado de penetraciones: manguito cortafuego</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</si>
  <si>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</si>
  <si>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</si>
  <si>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</si>
  <si>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</si>
  <si>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 xml:space="preserve">12038        </t>
  </si>
  <si>
    <t>Red de distribución de agua de 2" PP-RCT</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</si>
  <si>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
</t>
  </si>
  <si>
    <t xml:space="preserve">12037        </t>
  </si>
  <si>
    <t xml:space="preserve">Red de distribución de agua de 1 1/2" PP-RCT	</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</si>
  <si>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</si>
  <si>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</si>
  <si>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</si>
  <si>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</si>
  <si>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</si>
  <si>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</si>
  <si>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</si>
  <si>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</si>
  <si>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SG14         </t>
  </si>
  <si>
    <t>Seguridad y salud</t>
  </si>
  <si>
    <t xml:space="preserve">10.01        </t>
  </si>
  <si>
    <t>SEGURIDAD Y SALUD</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</si>
  <si>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</si>
  <si>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 xml:space="preserve">10.02        </t>
  </si>
  <si>
    <t>Elementos auxiliares de elevación</t>
  </si>
  <si>
    <t xml:space="preserve">Alquiler diario de plataforma elevadora de tijera, motor eléctrico, de 8 m de altura máxima de trabajo. Incluso transporte a obra y retirada. SE deberá aportar toda la documentación necesaria para la utilización de la máquina.
</t>
  </si>
  <si>
    <t>SG14</t>
  </si>
  <si>
    <t xml:space="preserve">SG16         </t>
  </si>
  <si>
    <t>Urbanización exterior</t>
  </si>
  <si>
    <t xml:space="preserve">EXT16.1      </t>
  </si>
  <si>
    <t>Demolición y trabajos previos</t>
  </si>
  <si>
    <t xml:space="preserve">16123        </t>
  </si>
  <si>
    <t>Limpieza de losa de hormigón exterior mediante chorro de arena</t>
  </si>
  <si>
    <t xml:space="preserve">Limpieza de losa de hormigón en exterior mediante chorro de arena, consistente en la eliminación de malas hierbas, polvo, restos orgánicos, incrustaciones y suciedad adherida en toda la superficie, hasta dejar la losa en condiciones óptimas para su posterior tratamiento o uso. El precio incluye el desbroce y retirada de vegetación, proyección de árido con maquinaria adecuada, barrido y limpieza posterior, carga manual de residuos sobre camión o contenedor y su transporte a vertedero autorizado. Se medirá la superficie realmente limpiada, de acuerdo con las especificaciones del Proyecto.
</t>
  </si>
  <si>
    <t xml:space="preserve">16223        </t>
  </si>
  <si>
    <t>Retirada elementos metálicos de cierre</t>
  </si>
  <si>
    <t xml:space="preserve">Desmontaje y retirada de vallas y cancelas existentes, mediante medios manuales y/o mecánicos, incluyendo el desmontaje de ancljes, cortes necesarios para la separaci´pon de piezas, carga manual sobre camión o contenedor y transporte. El precio incluye todos los medios auxiliares necesarios y se medirá por metro cuadrado o por unidad realmente ejecutada, según especificaciones del Proyecto.
</t>
  </si>
  <si>
    <t xml:space="preserve">16325        </t>
  </si>
  <si>
    <t>Limpieza arqueta de saneamiento existente</t>
  </si>
  <si>
    <t xml:space="preserve">Limpieza de arqueta de saneamiento existente, mediante medios manuales y/o mecánicos, consistente en la retirada de lodos, residuos, grasas y elementos sólidos depositados en su interior, hasta dejarla en condiciones óptimas de funcionamiento. El precio incluye la apertura y cierre de la tapa, extracción y acopio de residuos, carga manual sobre camión o contenedor, así como la limpieza final con agua a presión. Se medirá el número de arquetas realmente limpiadas, de acuerdo con las especificaciones del Proyecto.
</t>
  </si>
  <si>
    <t xml:space="preserve">16326        </t>
  </si>
  <si>
    <t>Limpieza de la red de saneamiento</t>
  </si>
  <si>
    <t xml:space="preserve">Limpieza y desobstrucción de la red de saneamiento, incluyendo tuberías, arquetas, pozos de registro y sumideros. Se realizará mediante medios mecánicos o manuales adecuados, garantizando la correcta evacuación de aguas residuales y pluviales. Se incluyen la retirada de lodos, sedimentos, raíces y otros residuos que puedan afectar al funcionamiento de la red, así como el transporte y disposición de los residuos en vertedero autorizado. Los trabajos se ejecutarán cumpliendo la normativa vigente en materia de seguridad, higiene y protección ambiental.
</t>
  </si>
  <si>
    <t xml:space="preserve">010123       </t>
  </si>
  <si>
    <t>Saneado de revestimiento en fachada</t>
  </si>
  <si>
    <t xml:space="preserve">Reparación de muros medianeros afectados por desprendimiento de revestimiento y presencia de humedades por vegetación de parcela colindante, mediante picado y saneado manual de las zonas deterioradas hasta alcanzar soporte firme, limpieza de superficies, aplicación de imprimación fijadora y posterior reposición del revestimiento con mortero de cemento hidrófugo, incluyendo formación de maestras y acabado fratasado. El precio comprende la retirada y carga de escombros sobre camión o contenedor, así como todos los medios auxiliares necesarios para la correcta ejecución. Se medirá la superficie realmente reparada, de acuerdo con las especificaciones del Proyecto.
</t>
  </si>
  <si>
    <t xml:space="preserve">0161.3       </t>
  </si>
  <si>
    <t>Retirada vallas eléctricas para vehículos</t>
  </si>
  <si>
    <t xml:space="preserve">Retirada de vallas eléctricas existentes destinadas al paso de vehículos, mediante medios manuales y/o mecánicos, incluyendo el desmontaje de elementos metálicos, aislamientos y accesorios, desconexión de instalaciones eléctricas asociadas, cortes necesarios para la separación de piezas, acopio y carga manual sobre camión o contenedor. El precio comprende todos los medios auxiliares necesarios para la correcta ejecución. Se medirá por unidad realmente retirada, de acuerdo con las especificaciones del Proyecto.
</t>
  </si>
  <si>
    <t xml:space="preserve">16155        </t>
  </si>
  <si>
    <t>Retirada de vegetación y limpieza de terreno</t>
  </si>
  <si>
    <t xml:space="preserve">Retirada de vegetación presente en el área de actuación, incluyendo hierbas, arbustos, raíces superficiales y otros restos vegetales y posible presencia de vegetación de parcela colindante que interfiera en nuestro ámbito. Los trabajos se realizarán de forma que no se dañen los elementos constructivos existentes ni el terreno que se deba conservar. Incluye la carga, transporte y disposición de los restos vegetales a vertedero o lugar autorizado, así como la limpieza final de la zona de trabajo.
Partida en alza, según superficie total o volumen estimado de vegetación a retirar, conforme a las necesidades del Proyecto.
</t>
  </si>
  <si>
    <t>EXT16.1</t>
  </si>
  <si>
    <t xml:space="preserve">EXT16.2      </t>
  </si>
  <si>
    <t>Albañilería</t>
  </si>
  <si>
    <t xml:space="preserve">16.2.1       </t>
  </si>
  <si>
    <t>Apertura de zanja para paso de cableado</t>
  </si>
  <si>
    <t xml:space="preserve">Apertura de zanja en losa de hormigón para paso de cableado, mediante corte y demolición controlada con medios manuales y/o mecánicos. Incluye la carga y transporte del material sobrante, así como el posterior relleno de la zanja con arena limpia y su compactación por tongadas hasta alcanzar la densidad requerida.
Se medirá la longitud realmente ejecutada, según especificaciones del Proyecto.
</t>
  </si>
  <si>
    <t>EXT16.2</t>
  </si>
  <si>
    <t xml:space="preserve">EXT16.3      </t>
  </si>
  <si>
    <t>EXT16.3</t>
  </si>
  <si>
    <t xml:space="preserve">EXT16.4      </t>
  </si>
  <si>
    <t>Carpinterías y Cerrajerías</t>
  </si>
  <si>
    <t xml:space="preserve">1641         </t>
  </si>
  <si>
    <t>Valla de parcela, de malla electrosoldada</t>
  </si>
  <si>
    <t xml:space="preserve">Suministro y colocación de Vallado de parcela formado por paneles de malla electrosoldada con pliegues de refuerzo, de 200x50 mm de paso de malla, reducido a 50x50 mm en las zonas de pliegue, y 5 mm de diámetro, acabado galvanizado y fijados con tornillos sobre muros de fábrica u hormigón. Acabado en color según proyecto. Incluso bases para el atornillado directo de postes y accesorios para la fijación de los paneles de malla electrosoldada modular a los postes metálicos. Se medirá la superficie realmente ejecutada según especificaciones de Proyecto.
</t>
  </si>
  <si>
    <t xml:space="preserve">1642         </t>
  </si>
  <si>
    <t>Cancela metálica</t>
  </si>
  <si>
    <t xml:space="preserve">Suministro y colocación de cancela metálica abatible de dos hojas de 3,90 x 2,40 x 0,4 m, fabricadas con perfiles tubulares de acero electrosoldado, con bastidor perimetral y barrotes verticales. Inluye friso inferior ciego de chapa galvanizada lisa o grecada de 60cm de altura. Incluye acabado con imprimación antioxidante y pintura esmalte sintético según Proyecto. Se medirá el número de unidades realmente ejecutadas según especificaciones de Proyecto.
</t>
  </si>
  <si>
    <t>EXT16.4</t>
  </si>
  <si>
    <t xml:space="preserve">EXT16.5      </t>
  </si>
  <si>
    <t>Electricidad y telecomunicación</t>
  </si>
  <si>
    <t xml:space="preserve">16512        </t>
  </si>
  <si>
    <t>Barrera automática para control de acceso vehiculos</t>
  </si>
  <si>
    <t xml:space="preserve">Suministro e instalación de barrera automática para control de acceso vehicular, con brazo telescópico reversible e iluminado mediante tira LED, de longitud adaptable según necesidades de paso. Equipada con motor eléctrico de alta eficiencia, libre de mantenimiento intensivo, y cuadro de control programable con funciones de ajuste de velocidad de apertura y cierre, aceleración y desaceleración, auto-test de seguridad, control de iluminación y configuración de ángulos de apertura.
Incluye sistema de seguridad anti-colisión que eleva automáticamente el brazo en caso de contacto, carcasa metálica con tratamiento anticorrosión, brazo en aleación de aluminio, protección frente a intemperie y rango de funcionamiento apto para uso exterior. Se suministra con los accesorios necesarios para su funcionamiento, incluyendo mandos de control a distancia.
Se medirá por unidad realmente instalada, según especificaciones del Proyecto.
</t>
  </si>
  <si>
    <t>EXT16.5</t>
  </si>
  <si>
    <t>SG16</t>
  </si>
  <si>
    <t>SG_BP_23_V01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</si>
</sst>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49" fontId="2" fillId="0" borderId="0" xfId="0" applyNumberFormat="1" applyFont="1"/>
    <xf numFmtId="0" fontId="2" fillId="0" borderId="0" xfId="0" applyFont="1"/>
    <xf numFmtId="49" fontId="3" fillId="0" borderId="0" xfId="0" applyNumberFormat="1" applyFont="1" applyAlignment="1">
      <alignment vertical="top"/>
    </xf>
    <xf numFmtId="0" fontId="3" fillId="0" borderId="0" xfId="0" applyFont="1" applyAlignment="1">
      <alignment vertical="top"/>
    </xf>
    <xf numFmtId="49" fontId="6" fillId="0" borderId="0" xfId="0" applyNumberFormat="1" applyFont="1" applyAlignment="1">
      <alignment vertical="top"/>
    </xf>
    <xf numFmtId="49" fontId="5" fillId="3" borderId="0" xfId="0" applyNumberFormat="1" applyFont="1" applyFill="1" applyAlignment="1">
      <alignment vertical="top"/>
    </xf>
    <xf numFmtId="0" fontId="4" fillId="0" borderId="0" xfId="0" applyFont="1" applyAlignment="1">
      <alignment vertical="top"/>
    </xf>
    <xf numFmtId="49" fontId="5" fillId="4" borderId="0" xfId="0" applyNumberFormat="1" applyFont="1" applyFill="1" applyAlignment="1">
      <alignment vertical="top"/>
    </xf>
    <xf numFmtId="49" fontId="4" fillId="0" borderId="0" xfId="0" applyNumberFormat="1" applyFont="1" applyAlignment="1">
      <alignment vertical="top"/>
    </xf>
    <xf numFmtId="0" fontId="4" fillId="0" borderId="0" xfId="0" applyFont="1" applyAlignment="1">
      <alignment vertical="top" wrapText="1"/>
    </xf>
    <xf numFmtId="0" fontId="4" fillId="5" borderId="0" xfId="0" applyFont="1" applyFill="1" applyAlignment="1">
      <alignment vertical="top"/>
    </xf>
    <xf numFmtId="49" fontId="6" fillId="0" borderId="0" xfId="0" applyNumberFormat="1" applyFont="1" applyAlignment="1">
      <alignment vertical="top" wrapText="1"/>
    </xf>
    <xf numFmtId="49" fontId="5" fillId="3" borderId="0" xfId="0" applyNumberFormat="1" applyFont="1" applyFill="1" applyAlignment="1">
      <alignment vertical="top" wrapText="1"/>
    </xf>
    <xf numFmtId="49" fontId="5" fillId="4" borderId="0" xfId="0" applyNumberFormat="1" applyFont="1" applyFill="1" applyAlignment="1">
      <alignment vertical="top" wrapText="1"/>
    </xf>
    <xf numFmtId="49" fontId="4" fillId="0" borderId="0" xfId="0" applyNumberFormat="1" applyFont="1" applyAlignment="1">
      <alignment vertical="top" wrapText="1"/>
    </xf>
    <xf numFmtId="49" fontId="5" fillId="0" borderId="0" xfId="0" applyNumberFormat="1" applyFont="1" applyAlignment="1">
      <alignment vertical="top" wrapText="1"/>
    </xf>
    <xf numFmtId="0" fontId="4" fillId="5" borderId="0" xfId="0" applyFont="1" applyFill="1" applyAlignment="1">
      <alignment vertical="top" wrapText="1"/>
    </xf>
    <xf numFmtId="43" fontId="2" fillId="0" borderId="0" xfId="1" applyFont="1"/>
    <xf numFmtId="43" fontId="3" fillId="0" borderId="0" xfId="1" applyFont="1" applyAlignment="1">
      <alignment vertical="top"/>
    </xf>
    <xf numFmtId="43" fontId="6" fillId="0" borderId="0" xfId="1" applyFont="1" applyAlignment="1">
      <alignment horizontal="right" vertical="top"/>
    </xf>
    <xf numFmtId="43" fontId="5" fillId="2" borderId="0" xfId="1" applyFont="1" applyFill="1" applyAlignment="1">
      <alignment vertical="top"/>
    </xf>
    <xf numFmtId="43" fontId="4" fillId="0" borderId="0" xfId="1" applyFont="1" applyAlignment="1">
      <alignment vertical="top"/>
    </xf>
    <xf numFmtId="43" fontId="4" fillId="2" borderId="0" xfId="1" applyFont="1" applyFill="1" applyAlignment="1">
      <alignment vertical="top"/>
    </xf>
    <xf numFmtId="43" fontId="4" fillId="5" borderId="0" xfId="1" applyFont="1" applyFill="1" applyAlignment="1">
      <alignment vertical="top"/>
    </xf>
    <xf numFmtId="43" fontId="0"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9AAF-1D75-42E0-A1FF-F2CD9FFB7C45}">
  <dimension ref="A1:G802"/>
  <sheetViews>
    <sheetView tabSelected="1" workbookViewId="0">
      <pane xSplit="4" ySplit="3" topLeftCell="E4" activePane="bottomRight" state="frozen"/>
      <selection pane="topRight" activeCell="E1" sqref="E1"/>
      <selection pane="bottomLeft" activeCell="A4" sqref="A4"/>
      <selection pane="bottomRight" activeCell="G1" sqref="E1:G1048576"/>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8.140625" style="25" bestFit="1" customWidth="1"/>
    <col min="6" max="7" width="9.5703125" style="25" bestFit="1" customWidth="1"/>
  </cols>
  <sheetData>
    <row r="1" spans="1:7" x14ac:dyDescent="0.25">
      <c r="A1" s="1" t="s">
        <v>0</v>
      </c>
      <c r="B1" s="2"/>
      <c r="C1" s="2"/>
      <c r="D1" s="2"/>
      <c r="E1" s="18"/>
      <c r="F1" s="18"/>
      <c r="G1" s="18"/>
    </row>
    <row r="2" spans="1:7" ht="18.75" x14ac:dyDescent="0.25">
      <c r="A2" s="3" t="s">
        <v>1</v>
      </c>
      <c r="B2" s="4"/>
      <c r="C2" s="4"/>
      <c r="D2" s="4"/>
      <c r="E2" s="19"/>
      <c r="F2" s="19"/>
      <c r="G2" s="19"/>
    </row>
    <row r="3" spans="1:7" x14ac:dyDescent="0.25">
      <c r="A3" s="5" t="s">
        <v>2</v>
      </c>
      <c r="B3" s="5" t="s">
        <v>5</v>
      </c>
      <c r="C3" s="5" t="s">
        <v>6</v>
      </c>
      <c r="D3" s="12" t="s">
        <v>3</v>
      </c>
      <c r="E3" s="20" t="s">
        <v>7</v>
      </c>
      <c r="F3" s="20" t="s">
        <v>8</v>
      </c>
      <c r="G3" s="20" t="s">
        <v>4</v>
      </c>
    </row>
    <row r="4" spans="1:7" x14ac:dyDescent="0.25">
      <c r="A4" s="6" t="s">
        <v>9</v>
      </c>
      <c r="B4" s="6" t="s">
        <v>11</v>
      </c>
      <c r="C4" s="6" t="s">
        <v>0</v>
      </c>
      <c r="D4" s="13" t="s">
        <v>10</v>
      </c>
      <c r="E4" s="21">
        <f>E62</f>
        <v>1</v>
      </c>
      <c r="F4" s="21">
        <f>F62</f>
        <v>32031.719999999998</v>
      </c>
      <c r="G4" s="21">
        <f>G62</f>
        <v>32031.72</v>
      </c>
    </row>
    <row r="5" spans="1:7" x14ac:dyDescent="0.25">
      <c r="A5" s="7"/>
      <c r="B5" s="7"/>
      <c r="C5" s="7"/>
      <c r="D5" s="10"/>
      <c r="E5" s="22"/>
      <c r="F5" s="22"/>
      <c r="G5" s="22"/>
    </row>
    <row r="6" spans="1:7" x14ac:dyDescent="0.25">
      <c r="A6" s="8" t="s">
        <v>12</v>
      </c>
      <c r="B6" s="8" t="s">
        <v>11</v>
      </c>
      <c r="C6" s="8" t="s">
        <v>0</v>
      </c>
      <c r="D6" s="14" t="s">
        <v>13</v>
      </c>
      <c r="E6" s="21">
        <f>E13</f>
        <v>1</v>
      </c>
      <c r="F6" s="21">
        <f>F13</f>
        <v>7155.71</v>
      </c>
      <c r="G6" s="21">
        <f>G13</f>
        <v>7155.71</v>
      </c>
    </row>
    <row r="7" spans="1:7" x14ac:dyDescent="0.25">
      <c r="A7" s="9" t="s">
        <v>14</v>
      </c>
      <c r="B7" s="9" t="s">
        <v>16</v>
      </c>
      <c r="C7" s="9" t="s">
        <v>17</v>
      </c>
      <c r="D7" s="15" t="s">
        <v>15</v>
      </c>
      <c r="E7" s="22">
        <v>15.75</v>
      </c>
      <c r="F7" s="22">
        <v>18.940000000000001</v>
      </c>
      <c r="G7" s="23">
        <f>ROUND(E7*F7,2)</f>
        <v>298.31</v>
      </c>
    </row>
    <row r="8" spans="1:7" ht="101.25" x14ac:dyDescent="0.25">
      <c r="A8" s="7"/>
      <c r="B8" s="7"/>
      <c r="C8" s="7"/>
      <c r="D8" s="10" t="s">
        <v>18</v>
      </c>
      <c r="E8" s="22"/>
      <c r="F8" s="22"/>
      <c r="G8" s="22"/>
    </row>
    <row r="9" spans="1:7" ht="22.5" x14ac:dyDescent="0.25">
      <c r="A9" s="9" t="s">
        <v>19</v>
      </c>
      <c r="B9" s="9" t="s">
        <v>16</v>
      </c>
      <c r="C9" s="9" t="s">
        <v>21</v>
      </c>
      <c r="D9" s="15" t="s">
        <v>20</v>
      </c>
      <c r="E9" s="22">
        <v>1354</v>
      </c>
      <c r="F9" s="22">
        <v>4.5</v>
      </c>
      <c r="G9" s="23">
        <f>ROUND(E9*F9,2)</f>
        <v>6093</v>
      </c>
    </row>
    <row r="10" spans="1:7" ht="225" x14ac:dyDescent="0.25">
      <c r="A10" s="7"/>
      <c r="B10" s="7"/>
      <c r="C10" s="7"/>
      <c r="D10" s="10" t="s">
        <v>22</v>
      </c>
      <c r="E10" s="22"/>
      <c r="F10" s="22"/>
      <c r="G10" s="22"/>
    </row>
    <row r="11" spans="1:7" x14ac:dyDescent="0.25">
      <c r="A11" s="9" t="s">
        <v>23</v>
      </c>
      <c r="B11" s="9" t="s">
        <v>16</v>
      </c>
      <c r="C11" s="9" t="s">
        <v>17</v>
      </c>
      <c r="D11" s="15" t="s">
        <v>24</v>
      </c>
      <c r="E11" s="22">
        <v>52</v>
      </c>
      <c r="F11" s="22">
        <v>14.7</v>
      </c>
      <c r="G11" s="23">
        <f>ROUND(E11*F11,2)</f>
        <v>764.4</v>
      </c>
    </row>
    <row r="12" spans="1:7" ht="337.5" x14ac:dyDescent="0.25">
      <c r="A12" s="7"/>
      <c r="B12" s="7"/>
      <c r="C12" s="7"/>
      <c r="D12" s="10" t="s">
        <v>25</v>
      </c>
      <c r="E12" s="22"/>
      <c r="F12" s="22"/>
      <c r="G12" s="22"/>
    </row>
    <row r="13" spans="1:7" x14ac:dyDescent="0.25">
      <c r="A13" s="7"/>
      <c r="B13" s="7"/>
      <c r="C13" s="7"/>
      <c r="D13" s="16" t="s">
        <v>26</v>
      </c>
      <c r="E13" s="22">
        <v>1</v>
      </c>
      <c r="F13" s="21">
        <f>G7+G9+G11</f>
        <v>7155.71</v>
      </c>
      <c r="G13" s="21">
        <f>ROUND(F13*E13,2)</f>
        <v>7155.71</v>
      </c>
    </row>
    <row r="14" spans="1:7" ht="0.95" customHeight="1" x14ac:dyDescent="0.25">
      <c r="A14" s="11"/>
      <c r="B14" s="11"/>
      <c r="C14" s="11"/>
      <c r="D14" s="17"/>
      <c r="E14" s="24"/>
      <c r="F14" s="24"/>
      <c r="G14" s="24"/>
    </row>
    <row r="15" spans="1:7" x14ac:dyDescent="0.25">
      <c r="A15" s="8" t="s">
        <v>27</v>
      </c>
      <c r="B15" s="8" t="s">
        <v>11</v>
      </c>
      <c r="C15" s="8" t="s">
        <v>0</v>
      </c>
      <c r="D15" s="14" t="s">
        <v>28</v>
      </c>
      <c r="E15" s="21">
        <f>E34</f>
        <v>1</v>
      </c>
      <c r="F15" s="21">
        <f>F34</f>
        <v>13081.960000000001</v>
      </c>
      <c r="G15" s="21">
        <f>G34</f>
        <v>13081.96</v>
      </c>
    </row>
    <row r="16" spans="1:7" x14ac:dyDescent="0.25">
      <c r="A16" s="9" t="s">
        <v>29</v>
      </c>
      <c r="B16" s="9" t="s">
        <v>16</v>
      </c>
      <c r="C16" s="9" t="s">
        <v>17</v>
      </c>
      <c r="D16" s="15" t="s">
        <v>30</v>
      </c>
      <c r="E16" s="22">
        <v>1020</v>
      </c>
      <c r="F16" s="22">
        <v>5.04</v>
      </c>
      <c r="G16" s="23">
        <f>ROUND(E16*F16,2)</f>
        <v>5140.8</v>
      </c>
    </row>
    <row r="17" spans="1:7" ht="112.5" x14ac:dyDescent="0.25">
      <c r="A17" s="7"/>
      <c r="B17" s="7"/>
      <c r="C17" s="7"/>
      <c r="D17" s="10" t="s">
        <v>31</v>
      </c>
      <c r="E17" s="22"/>
      <c r="F17" s="22"/>
      <c r="G17" s="22"/>
    </row>
    <row r="18" spans="1:7" x14ac:dyDescent="0.25">
      <c r="A18" s="9" t="s">
        <v>32</v>
      </c>
      <c r="B18" s="9" t="s">
        <v>16</v>
      </c>
      <c r="C18" s="9" t="s">
        <v>34</v>
      </c>
      <c r="D18" s="15" t="s">
        <v>33</v>
      </c>
      <c r="E18" s="22">
        <v>42.8</v>
      </c>
      <c r="F18" s="22">
        <v>52.69</v>
      </c>
      <c r="G18" s="23">
        <f>ROUND(E18*F18,2)</f>
        <v>2255.13</v>
      </c>
    </row>
    <row r="19" spans="1:7" ht="67.5" x14ac:dyDescent="0.25">
      <c r="A19" s="7"/>
      <c r="B19" s="7"/>
      <c r="C19" s="7"/>
      <c r="D19" s="10" t="s">
        <v>35</v>
      </c>
      <c r="E19" s="22"/>
      <c r="F19" s="22"/>
      <c r="G19" s="22"/>
    </row>
    <row r="20" spans="1:7" ht="22.5" x14ac:dyDescent="0.25">
      <c r="A20" s="9" t="s">
        <v>36</v>
      </c>
      <c r="B20" s="9" t="s">
        <v>16</v>
      </c>
      <c r="C20" s="9" t="s">
        <v>17</v>
      </c>
      <c r="D20" s="15" t="s">
        <v>37</v>
      </c>
      <c r="E20" s="22">
        <v>27.2</v>
      </c>
      <c r="F20" s="22">
        <v>8.43</v>
      </c>
      <c r="G20" s="23">
        <f>ROUND(E20*F20,2)</f>
        <v>229.3</v>
      </c>
    </row>
    <row r="21" spans="1:7" ht="146.25" x14ac:dyDescent="0.25">
      <c r="A21" s="7"/>
      <c r="B21" s="7"/>
      <c r="C21" s="7"/>
      <c r="D21" s="10" t="s">
        <v>38</v>
      </c>
      <c r="E21" s="22"/>
      <c r="F21" s="22"/>
      <c r="G21" s="22"/>
    </row>
    <row r="22" spans="1:7" ht="22.5" x14ac:dyDescent="0.25">
      <c r="A22" s="9" t="s">
        <v>39</v>
      </c>
      <c r="B22" s="9" t="s">
        <v>16</v>
      </c>
      <c r="C22" s="9" t="s">
        <v>17</v>
      </c>
      <c r="D22" s="15" t="s">
        <v>40</v>
      </c>
      <c r="E22" s="22">
        <v>449.69</v>
      </c>
      <c r="F22" s="22">
        <v>8.83</v>
      </c>
      <c r="G22" s="23">
        <f>ROUND(E22*F22,2)</f>
        <v>3970.76</v>
      </c>
    </row>
    <row r="23" spans="1:7" ht="180" x14ac:dyDescent="0.25">
      <c r="A23" s="7"/>
      <c r="B23" s="7"/>
      <c r="C23" s="7"/>
      <c r="D23" s="10" t="s">
        <v>41</v>
      </c>
      <c r="E23" s="22"/>
      <c r="F23" s="22"/>
      <c r="G23" s="22"/>
    </row>
    <row r="24" spans="1:7" x14ac:dyDescent="0.25">
      <c r="A24" s="9" t="s">
        <v>42</v>
      </c>
      <c r="B24" s="9" t="s">
        <v>16</v>
      </c>
      <c r="C24" s="9" t="s">
        <v>17</v>
      </c>
      <c r="D24" s="15" t="s">
        <v>43</v>
      </c>
      <c r="E24" s="22">
        <v>40.049999999999997</v>
      </c>
      <c r="F24" s="22">
        <v>7.83</v>
      </c>
      <c r="G24" s="23">
        <f>ROUND(E24*F24,2)</f>
        <v>313.58999999999997</v>
      </c>
    </row>
    <row r="25" spans="1:7" ht="78.75" x14ac:dyDescent="0.25">
      <c r="A25" s="7"/>
      <c r="B25" s="7"/>
      <c r="C25" s="7"/>
      <c r="D25" s="10" t="s">
        <v>44</v>
      </c>
      <c r="E25" s="22"/>
      <c r="F25" s="22"/>
      <c r="G25" s="22"/>
    </row>
    <row r="26" spans="1:7" x14ac:dyDescent="0.25">
      <c r="A26" s="9" t="s">
        <v>45</v>
      </c>
      <c r="B26" s="9" t="s">
        <v>16</v>
      </c>
      <c r="C26" s="9" t="s">
        <v>17</v>
      </c>
      <c r="D26" s="15" t="s">
        <v>46</v>
      </c>
      <c r="E26" s="22">
        <v>17.59</v>
      </c>
      <c r="F26" s="22">
        <v>18.940000000000001</v>
      </c>
      <c r="G26" s="23">
        <f>ROUND(E26*F26,2)</f>
        <v>333.15</v>
      </c>
    </row>
    <row r="27" spans="1:7" ht="78.75" x14ac:dyDescent="0.25">
      <c r="A27" s="7"/>
      <c r="B27" s="7"/>
      <c r="C27" s="7"/>
      <c r="D27" s="10" t="s">
        <v>47</v>
      </c>
      <c r="E27" s="22"/>
      <c r="F27" s="22"/>
      <c r="G27" s="22"/>
    </row>
    <row r="28" spans="1:7" x14ac:dyDescent="0.25">
      <c r="A28" s="9" t="s">
        <v>48</v>
      </c>
      <c r="B28" s="9" t="s">
        <v>16</v>
      </c>
      <c r="C28" s="9" t="s">
        <v>17</v>
      </c>
      <c r="D28" s="15" t="s">
        <v>49</v>
      </c>
      <c r="E28" s="22">
        <v>10</v>
      </c>
      <c r="F28" s="22">
        <v>14.7</v>
      </c>
      <c r="G28" s="23">
        <f>ROUND(E28*F28,2)</f>
        <v>147</v>
      </c>
    </row>
    <row r="29" spans="1:7" ht="90" x14ac:dyDescent="0.25">
      <c r="A29" s="7"/>
      <c r="B29" s="7"/>
      <c r="C29" s="7"/>
      <c r="D29" s="10" t="s">
        <v>50</v>
      </c>
      <c r="E29" s="22"/>
      <c r="F29" s="22"/>
      <c r="G29" s="22"/>
    </row>
    <row r="30" spans="1:7" x14ac:dyDescent="0.25">
      <c r="A30" s="9" t="s">
        <v>51</v>
      </c>
      <c r="B30" s="9" t="s">
        <v>16</v>
      </c>
      <c r="C30" s="9" t="s">
        <v>17</v>
      </c>
      <c r="D30" s="15" t="s">
        <v>52</v>
      </c>
      <c r="E30" s="22">
        <v>63.85</v>
      </c>
      <c r="F30" s="22">
        <v>8.5</v>
      </c>
      <c r="G30" s="23">
        <f>ROUND(E30*F30,2)</f>
        <v>542.73</v>
      </c>
    </row>
    <row r="31" spans="1:7" ht="112.5" x14ac:dyDescent="0.25">
      <c r="A31" s="7"/>
      <c r="B31" s="7"/>
      <c r="C31" s="7"/>
      <c r="D31" s="10" t="s">
        <v>53</v>
      </c>
      <c r="E31" s="22"/>
      <c r="F31" s="22"/>
      <c r="G31" s="22"/>
    </row>
    <row r="32" spans="1:7" x14ac:dyDescent="0.25">
      <c r="A32" s="9" t="s">
        <v>54</v>
      </c>
      <c r="B32" s="9" t="s">
        <v>16</v>
      </c>
      <c r="C32" s="9" t="s">
        <v>17</v>
      </c>
      <c r="D32" s="15" t="s">
        <v>55</v>
      </c>
      <c r="E32" s="22">
        <v>13</v>
      </c>
      <c r="F32" s="22">
        <v>11.5</v>
      </c>
      <c r="G32" s="23">
        <f>ROUND(E32*F32,2)</f>
        <v>149.5</v>
      </c>
    </row>
    <row r="33" spans="1:7" ht="123.75" x14ac:dyDescent="0.25">
      <c r="A33" s="7"/>
      <c r="B33" s="7"/>
      <c r="C33" s="7"/>
      <c r="D33" s="10" t="s">
        <v>56</v>
      </c>
      <c r="E33" s="22"/>
      <c r="F33" s="22"/>
      <c r="G33" s="22"/>
    </row>
    <row r="34" spans="1:7" x14ac:dyDescent="0.25">
      <c r="A34" s="7"/>
      <c r="B34" s="7"/>
      <c r="C34" s="7"/>
      <c r="D34" s="16" t="s">
        <v>57</v>
      </c>
      <c r="E34" s="22">
        <v>1</v>
      </c>
      <c r="F34" s="21">
        <f>G16+G18+G20+G22+G24+G26+G28+G30+G32</f>
        <v>13081.960000000001</v>
      </c>
      <c r="G34" s="21">
        <f>ROUND(F34*E34,2)</f>
        <v>13081.96</v>
      </c>
    </row>
    <row r="35" spans="1:7" ht="0.95" customHeight="1" x14ac:dyDescent="0.25">
      <c r="A35" s="11"/>
      <c r="B35" s="11"/>
      <c r="C35" s="11"/>
      <c r="D35" s="17"/>
      <c r="E35" s="24"/>
      <c r="F35" s="24"/>
      <c r="G35" s="24"/>
    </row>
    <row r="36" spans="1:7" x14ac:dyDescent="0.25">
      <c r="A36" s="8" t="s">
        <v>58</v>
      </c>
      <c r="B36" s="8" t="s">
        <v>11</v>
      </c>
      <c r="C36" s="8" t="s">
        <v>0</v>
      </c>
      <c r="D36" s="14" t="s">
        <v>59</v>
      </c>
      <c r="E36" s="21">
        <f>E45</f>
        <v>1</v>
      </c>
      <c r="F36" s="21">
        <f>F45</f>
        <v>6496.25</v>
      </c>
      <c r="G36" s="21">
        <f>G45</f>
        <v>6496.25</v>
      </c>
    </row>
    <row r="37" spans="1:7" ht="22.5" x14ac:dyDescent="0.25">
      <c r="A37" s="9" t="s">
        <v>60</v>
      </c>
      <c r="B37" s="9" t="s">
        <v>16</v>
      </c>
      <c r="C37" s="9" t="s">
        <v>17</v>
      </c>
      <c r="D37" s="15" t="s">
        <v>61</v>
      </c>
      <c r="E37" s="22">
        <v>250</v>
      </c>
      <c r="F37" s="22">
        <v>9.2799999999999994</v>
      </c>
      <c r="G37" s="23">
        <f>ROUND(E37*F37,2)</f>
        <v>2320</v>
      </c>
    </row>
    <row r="38" spans="1:7" ht="112.5" x14ac:dyDescent="0.25">
      <c r="A38" s="7"/>
      <c r="B38" s="7"/>
      <c r="C38" s="7"/>
      <c r="D38" s="10" t="s">
        <v>62</v>
      </c>
      <c r="E38" s="22"/>
      <c r="F38" s="22"/>
      <c r="G38" s="22"/>
    </row>
    <row r="39" spans="1:7" x14ac:dyDescent="0.25">
      <c r="A39" s="9" t="s">
        <v>63</v>
      </c>
      <c r="B39" s="9" t="s">
        <v>16</v>
      </c>
      <c r="C39" s="9" t="s">
        <v>65</v>
      </c>
      <c r="D39" s="15" t="s">
        <v>64</v>
      </c>
      <c r="E39" s="22">
        <v>1</v>
      </c>
      <c r="F39" s="22">
        <v>250</v>
      </c>
      <c r="G39" s="23">
        <f>ROUND(E39*F39,2)</f>
        <v>250</v>
      </c>
    </row>
    <row r="40" spans="1:7" ht="168.75" x14ac:dyDescent="0.25">
      <c r="A40" s="7"/>
      <c r="B40" s="7"/>
      <c r="C40" s="7"/>
      <c r="D40" s="10" t="s">
        <v>66</v>
      </c>
      <c r="E40" s="22"/>
      <c r="F40" s="22"/>
      <c r="G40" s="22"/>
    </row>
    <row r="41" spans="1:7" x14ac:dyDescent="0.25">
      <c r="A41" s="9" t="s">
        <v>67</v>
      </c>
      <c r="B41" s="9" t="s">
        <v>16</v>
      </c>
      <c r="C41" s="9" t="s">
        <v>17</v>
      </c>
      <c r="D41" s="15" t="s">
        <v>68</v>
      </c>
      <c r="E41" s="22">
        <v>55</v>
      </c>
      <c r="F41" s="22">
        <v>15.25</v>
      </c>
      <c r="G41" s="23">
        <f>ROUND(E41*F41,2)</f>
        <v>838.75</v>
      </c>
    </row>
    <row r="42" spans="1:7" ht="146.25" x14ac:dyDescent="0.25">
      <c r="A42" s="7"/>
      <c r="B42" s="7"/>
      <c r="C42" s="7"/>
      <c r="D42" s="10" t="s">
        <v>69</v>
      </c>
      <c r="E42" s="22"/>
      <c r="F42" s="22"/>
      <c r="G42" s="22"/>
    </row>
    <row r="43" spans="1:7" ht="22.5" x14ac:dyDescent="0.25">
      <c r="A43" s="9" t="s">
        <v>70</v>
      </c>
      <c r="B43" s="9" t="s">
        <v>16</v>
      </c>
      <c r="C43" s="9" t="s">
        <v>17</v>
      </c>
      <c r="D43" s="15" t="s">
        <v>71</v>
      </c>
      <c r="E43" s="22">
        <v>1235</v>
      </c>
      <c r="F43" s="22">
        <v>2.5</v>
      </c>
      <c r="G43" s="23">
        <f>ROUND(E43*F43,2)</f>
        <v>3087.5</v>
      </c>
    </row>
    <row r="44" spans="1:7" ht="135" x14ac:dyDescent="0.25">
      <c r="A44" s="7"/>
      <c r="B44" s="7"/>
      <c r="C44" s="7"/>
      <c r="D44" s="10" t="s">
        <v>72</v>
      </c>
      <c r="E44" s="22"/>
      <c r="F44" s="22"/>
      <c r="G44" s="22"/>
    </row>
    <row r="45" spans="1:7" x14ac:dyDescent="0.25">
      <c r="A45" s="7"/>
      <c r="B45" s="7"/>
      <c r="C45" s="7"/>
      <c r="D45" s="16" t="s">
        <v>73</v>
      </c>
      <c r="E45" s="22">
        <v>1</v>
      </c>
      <c r="F45" s="21">
        <f>G37+G39+G41+G43</f>
        <v>6496.25</v>
      </c>
      <c r="G45" s="21">
        <f>ROUND(F45*E45,2)</f>
        <v>6496.25</v>
      </c>
    </row>
    <row r="46" spans="1:7" ht="0.95" customHeight="1" x14ac:dyDescent="0.25">
      <c r="A46" s="11"/>
      <c r="B46" s="11"/>
      <c r="C46" s="11"/>
      <c r="D46" s="17"/>
      <c r="E46" s="24"/>
      <c r="F46" s="24"/>
      <c r="G46" s="24"/>
    </row>
    <row r="47" spans="1:7" x14ac:dyDescent="0.25">
      <c r="A47" s="8" t="s">
        <v>74</v>
      </c>
      <c r="B47" s="8" t="s">
        <v>11</v>
      </c>
      <c r="C47" s="8" t="s">
        <v>0</v>
      </c>
      <c r="D47" s="14" t="s">
        <v>75</v>
      </c>
      <c r="E47" s="21">
        <f>E60</f>
        <v>1</v>
      </c>
      <c r="F47" s="21">
        <f>F60</f>
        <v>5297.8</v>
      </c>
      <c r="G47" s="21">
        <f>G60</f>
        <v>5297.8</v>
      </c>
    </row>
    <row r="48" spans="1:7" ht="22.5" x14ac:dyDescent="0.25">
      <c r="A48" s="9" t="s">
        <v>76</v>
      </c>
      <c r="B48" s="9" t="s">
        <v>16</v>
      </c>
      <c r="C48" s="9" t="s">
        <v>78</v>
      </c>
      <c r="D48" s="15" t="s">
        <v>77</v>
      </c>
      <c r="E48" s="22">
        <v>1</v>
      </c>
      <c r="F48" s="22">
        <v>972.9</v>
      </c>
      <c r="G48" s="23">
        <f>ROUND(E48*F48,2)</f>
        <v>972.9</v>
      </c>
    </row>
    <row r="49" spans="1:7" ht="90" x14ac:dyDescent="0.25">
      <c r="A49" s="7"/>
      <c r="B49" s="7"/>
      <c r="C49" s="7"/>
      <c r="D49" s="10" t="s">
        <v>79</v>
      </c>
      <c r="E49" s="22"/>
      <c r="F49" s="22"/>
      <c r="G49" s="22"/>
    </row>
    <row r="50" spans="1:7" ht="22.5" x14ac:dyDescent="0.25">
      <c r="A50" s="9" t="s">
        <v>80</v>
      </c>
      <c r="B50" s="9" t="s">
        <v>16</v>
      </c>
      <c r="C50" s="9" t="s">
        <v>78</v>
      </c>
      <c r="D50" s="15" t="s">
        <v>81</v>
      </c>
      <c r="E50" s="22">
        <v>1</v>
      </c>
      <c r="F50" s="22">
        <v>632.12</v>
      </c>
      <c r="G50" s="23">
        <f>ROUND(E50*F50,2)</f>
        <v>632.12</v>
      </c>
    </row>
    <row r="51" spans="1:7" ht="123.75" x14ac:dyDescent="0.25">
      <c r="A51" s="7"/>
      <c r="B51" s="7"/>
      <c r="C51" s="7"/>
      <c r="D51" s="10" t="s">
        <v>82</v>
      </c>
      <c r="E51" s="22"/>
      <c r="F51" s="22"/>
      <c r="G51" s="22"/>
    </row>
    <row r="52" spans="1:7" ht="22.5" x14ac:dyDescent="0.25">
      <c r="A52" s="9" t="s">
        <v>83</v>
      </c>
      <c r="B52" s="9" t="s">
        <v>16</v>
      </c>
      <c r="C52" s="9" t="s">
        <v>78</v>
      </c>
      <c r="D52" s="15" t="s">
        <v>84</v>
      </c>
      <c r="E52" s="22">
        <v>1</v>
      </c>
      <c r="F52" s="22">
        <v>1045.01</v>
      </c>
      <c r="G52" s="23">
        <f>ROUND(E52*F52,2)</f>
        <v>1045.01</v>
      </c>
    </row>
    <row r="53" spans="1:7" ht="90" x14ac:dyDescent="0.25">
      <c r="A53" s="7"/>
      <c r="B53" s="7"/>
      <c r="C53" s="7"/>
      <c r="D53" s="10" t="s">
        <v>85</v>
      </c>
      <c r="E53" s="22"/>
      <c r="F53" s="22"/>
      <c r="G53" s="22"/>
    </row>
    <row r="54" spans="1:7" x14ac:dyDescent="0.25">
      <c r="A54" s="9" t="s">
        <v>86</v>
      </c>
      <c r="B54" s="9" t="s">
        <v>16</v>
      </c>
      <c r="C54" s="9" t="s">
        <v>78</v>
      </c>
      <c r="D54" s="15" t="s">
        <v>87</v>
      </c>
      <c r="E54" s="22">
        <v>1</v>
      </c>
      <c r="F54" s="22">
        <v>791.22</v>
      </c>
      <c r="G54" s="23">
        <f>ROUND(E54*F54,2)</f>
        <v>791.22</v>
      </c>
    </row>
    <row r="55" spans="1:7" ht="112.5" x14ac:dyDescent="0.25">
      <c r="A55" s="7"/>
      <c r="B55" s="7"/>
      <c r="C55" s="7"/>
      <c r="D55" s="10" t="s">
        <v>88</v>
      </c>
      <c r="E55" s="22"/>
      <c r="F55" s="22"/>
      <c r="G55" s="22"/>
    </row>
    <row r="56" spans="1:7" x14ac:dyDescent="0.25">
      <c r="A56" s="9" t="s">
        <v>89</v>
      </c>
      <c r="B56" s="9" t="s">
        <v>16</v>
      </c>
      <c r="C56" s="9" t="s">
        <v>91</v>
      </c>
      <c r="D56" s="15" t="s">
        <v>90</v>
      </c>
      <c r="E56" s="22">
        <v>1</v>
      </c>
      <c r="F56" s="22">
        <v>591.54999999999995</v>
      </c>
      <c r="G56" s="23">
        <f>ROUND(E56*F56,2)</f>
        <v>591.54999999999995</v>
      </c>
    </row>
    <row r="57" spans="1:7" ht="78.75" x14ac:dyDescent="0.25">
      <c r="A57" s="7"/>
      <c r="B57" s="7"/>
      <c r="C57" s="7"/>
      <c r="D57" s="10" t="s">
        <v>92</v>
      </c>
      <c r="E57" s="22"/>
      <c r="F57" s="22"/>
      <c r="G57" s="22"/>
    </row>
    <row r="58" spans="1:7" ht="22.5" x14ac:dyDescent="0.25">
      <c r="A58" s="9" t="s">
        <v>93</v>
      </c>
      <c r="B58" s="9" t="s">
        <v>16</v>
      </c>
      <c r="C58" s="9" t="s">
        <v>78</v>
      </c>
      <c r="D58" s="15" t="s">
        <v>94</v>
      </c>
      <c r="E58" s="22">
        <v>1</v>
      </c>
      <c r="F58" s="22">
        <v>1265</v>
      </c>
      <c r="G58" s="23">
        <f>ROUND(E58*F58,2)</f>
        <v>1265</v>
      </c>
    </row>
    <row r="59" spans="1:7" ht="135" x14ac:dyDescent="0.25">
      <c r="A59" s="7"/>
      <c r="B59" s="7"/>
      <c r="C59" s="7"/>
      <c r="D59" s="10" t="s">
        <v>95</v>
      </c>
      <c r="E59" s="22"/>
      <c r="F59" s="22"/>
      <c r="G59" s="22"/>
    </row>
    <row r="60" spans="1:7" x14ac:dyDescent="0.25">
      <c r="A60" s="7"/>
      <c r="B60" s="7"/>
      <c r="C60" s="7"/>
      <c r="D60" s="16" t="s">
        <v>96</v>
      </c>
      <c r="E60" s="22">
        <v>1</v>
      </c>
      <c r="F60" s="21">
        <f>G48+G50+G52+G54+G56+G58</f>
        <v>5297.8</v>
      </c>
      <c r="G60" s="21">
        <f>ROUND(F60*E60,2)</f>
        <v>5297.8</v>
      </c>
    </row>
    <row r="61" spans="1:7" ht="0.95" customHeight="1" x14ac:dyDescent="0.25">
      <c r="A61" s="11"/>
      <c r="B61" s="11"/>
      <c r="C61" s="11"/>
      <c r="D61" s="17"/>
      <c r="E61" s="24"/>
      <c r="F61" s="24"/>
      <c r="G61" s="24"/>
    </row>
    <row r="62" spans="1:7" x14ac:dyDescent="0.25">
      <c r="A62" s="7"/>
      <c r="B62" s="7"/>
      <c r="C62" s="7"/>
      <c r="D62" s="16" t="s">
        <v>97</v>
      </c>
      <c r="E62" s="22">
        <v>1</v>
      </c>
      <c r="F62" s="21">
        <f>G13+G34+G45+G60</f>
        <v>32031.719999999998</v>
      </c>
      <c r="G62" s="21">
        <f>ROUND(F62*E62,2)</f>
        <v>32031.72</v>
      </c>
    </row>
    <row r="63" spans="1:7" ht="0.95" customHeight="1" x14ac:dyDescent="0.25">
      <c r="A63" s="11"/>
      <c r="B63" s="11"/>
      <c r="C63" s="11"/>
      <c r="D63" s="17"/>
      <c r="E63" s="24"/>
      <c r="F63" s="24"/>
      <c r="G63" s="24"/>
    </row>
    <row r="64" spans="1:7" x14ac:dyDescent="0.25">
      <c r="A64" s="6" t="s">
        <v>98</v>
      </c>
      <c r="B64" s="6" t="s">
        <v>11</v>
      </c>
      <c r="C64" s="6" t="s">
        <v>0</v>
      </c>
      <c r="D64" s="13" t="s">
        <v>99</v>
      </c>
      <c r="E64" s="21">
        <f>E78</f>
        <v>1</v>
      </c>
      <c r="F64" s="21">
        <f>F78</f>
        <v>10748.54</v>
      </c>
      <c r="G64" s="21">
        <f>G78</f>
        <v>10748.54</v>
      </c>
    </row>
    <row r="65" spans="1:7" x14ac:dyDescent="0.25">
      <c r="A65" s="7"/>
      <c r="B65" s="7"/>
      <c r="C65" s="7"/>
      <c r="D65" s="10"/>
      <c r="E65" s="22"/>
      <c r="F65" s="22"/>
      <c r="G65" s="22"/>
    </row>
    <row r="66" spans="1:7" ht="22.5" x14ac:dyDescent="0.25">
      <c r="A66" s="9" t="s">
        <v>100</v>
      </c>
      <c r="B66" s="9" t="s">
        <v>16</v>
      </c>
      <c r="C66" s="9" t="s">
        <v>102</v>
      </c>
      <c r="D66" s="15" t="s">
        <v>101</v>
      </c>
      <c r="E66" s="22">
        <v>1110.9000000000001</v>
      </c>
      <c r="F66" s="22">
        <v>3.08</v>
      </c>
      <c r="G66" s="23">
        <f>ROUND(E66*F66,2)</f>
        <v>3421.57</v>
      </c>
    </row>
    <row r="67" spans="1:7" ht="90" x14ac:dyDescent="0.25">
      <c r="A67" s="7"/>
      <c r="B67" s="7"/>
      <c r="C67" s="7"/>
      <c r="D67" s="10" t="s">
        <v>103</v>
      </c>
      <c r="E67" s="22"/>
      <c r="F67" s="22"/>
      <c r="G67" s="22"/>
    </row>
    <row r="68" spans="1:7" x14ac:dyDescent="0.25">
      <c r="A68" s="9" t="s">
        <v>104</v>
      </c>
      <c r="B68" s="9" t="s">
        <v>16</v>
      </c>
      <c r="C68" s="9" t="s">
        <v>102</v>
      </c>
      <c r="D68" s="15" t="s">
        <v>105</v>
      </c>
      <c r="E68" s="22">
        <v>2</v>
      </c>
      <c r="F68" s="22">
        <v>3.56</v>
      </c>
      <c r="G68" s="23">
        <f>ROUND(E68*F68,2)</f>
        <v>7.12</v>
      </c>
    </row>
    <row r="69" spans="1:7" ht="123.75" x14ac:dyDescent="0.25">
      <c r="A69" s="7"/>
      <c r="B69" s="7"/>
      <c r="C69" s="7"/>
      <c r="D69" s="10" t="s">
        <v>106</v>
      </c>
      <c r="E69" s="22"/>
      <c r="F69" s="22"/>
      <c r="G69" s="22"/>
    </row>
    <row r="70" spans="1:7" x14ac:dyDescent="0.25">
      <c r="A70" s="9" t="s">
        <v>107</v>
      </c>
      <c r="B70" s="9" t="s">
        <v>16</v>
      </c>
      <c r="C70" s="9" t="s">
        <v>109</v>
      </c>
      <c r="D70" s="15" t="s">
        <v>108</v>
      </c>
      <c r="E70" s="22">
        <v>4.4400000000000004</v>
      </c>
      <c r="F70" s="22">
        <v>18.61</v>
      </c>
      <c r="G70" s="23">
        <f>ROUND(E70*F70,2)</f>
        <v>82.63</v>
      </c>
    </row>
    <row r="71" spans="1:7" ht="258.75" x14ac:dyDescent="0.25">
      <c r="A71" s="7"/>
      <c r="B71" s="7"/>
      <c r="C71" s="7"/>
      <c r="D71" s="10" t="s">
        <v>110</v>
      </c>
      <c r="E71" s="22"/>
      <c r="F71" s="22"/>
      <c r="G71" s="22"/>
    </row>
    <row r="72" spans="1:7" x14ac:dyDescent="0.25">
      <c r="A72" s="9" t="s">
        <v>111</v>
      </c>
      <c r="B72" s="9" t="s">
        <v>16</v>
      </c>
      <c r="C72" s="9" t="s">
        <v>17</v>
      </c>
      <c r="D72" s="15" t="s">
        <v>112</v>
      </c>
      <c r="E72" s="22">
        <v>195.1</v>
      </c>
      <c r="F72" s="22">
        <v>20.91</v>
      </c>
      <c r="G72" s="23">
        <f>ROUND(E72*F72,2)</f>
        <v>4079.54</v>
      </c>
    </row>
    <row r="73" spans="1:7" ht="225" x14ac:dyDescent="0.25">
      <c r="A73" s="7"/>
      <c r="B73" s="7"/>
      <c r="C73" s="7"/>
      <c r="D73" s="10" t="s">
        <v>113</v>
      </c>
      <c r="E73" s="22"/>
      <c r="F73" s="22"/>
      <c r="G73" s="22"/>
    </row>
    <row r="74" spans="1:7" ht="22.5" x14ac:dyDescent="0.25">
      <c r="A74" s="9" t="s">
        <v>114</v>
      </c>
      <c r="B74" s="9" t="s">
        <v>16</v>
      </c>
      <c r="C74" s="9" t="s">
        <v>91</v>
      </c>
      <c r="D74" s="15" t="s">
        <v>115</v>
      </c>
      <c r="E74" s="22">
        <v>56</v>
      </c>
      <c r="F74" s="22">
        <v>7.28</v>
      </c>
      <c r="G74" s="23">
        <f>ROUND(E74*F74,2)</f>
        <v>407.68</v>
      </c>
    </row>
    <row r="75" spans="1:7" ht="78.75" x14ac:dyDescent="0.25">
      <c r="A75" s="7"/>
      <c r="B75" s="7"/>
      <c r="C75" s="7"/>
      <c r="D75" s="10" t="s">
        <v>116</v>
      </c>
      <c r="E75" s="22"/>
      <c r="F75" s="22"/>
      <c r="G75" s="22"/>
    </row>
    <row r="76" spans="1:7" x14ac:dyDescent="0.25">
      <c r="A76" s="9" t="s">
        <v>117</v>
      </c>
      <c r="B76" s="9" t="s">
        <v>16</v>
      </c>
      <c r="C76" s="9" t="s">
        <v>91</v>
      </c>
      <c r="D76" s="15" t="s">
        <v>118</v>
      </c>
      <c r="E76" s="22">
        <v>1</v>
      </c>
      <c r="F76" s="22">
        <v>2750</v>
      </c>
      <c r="G76" s="23">
        <f>ROUND(E76*F76,2)</f>
        <v>2750</v>
      </c>
    </row>
    <row r="77" spans="1:7" ht="78.75" x14ac:dyDescent="0.25">
      <c r="A77" s="7"/>
      <c r="B77" s="7"/>
      <c r="C77" s="7"/>
      <c r="D77" s="10" t="s">
        <v>119</v>
      </c>
      <c r="E77" s="22"/>
      <c r="F77" s="22"/>
      <c r="G77" s="22"/>
    </row>
    <row r="78" spans="1:7" x14ac:dyDescent="0.25">
      <c r="A78" s="7"/>
      <c r="B78" s="7"/>
      <c r="C78" s="7"/>
      <c r="D78" s="16" t="s">
        <v>120</v>
      </c>
      <c r="E78" s="22">
        <v>1</v>
      </c>
      <c r="F78" s="21">
        <f>G66+G68+G70+G72+G74+G76</f>
        <v>10748.54</v>
      </c>
      <c r="G78" s="21">
        <f>ROUND(F78*E78,2)</f>
        <v>10748.54</v>
      </c>
    </row>
    <row r="79" spans="1:7" ht="0.95" customHeight="1" x14ac:dyDescent="0.25">
      <c r="A79" s="11"/>
      <c r="B79" s="11"/>
      <c r="C79" s="11"/>
      <c r="D79" s="17"/>
      <c r="E79" s="24"/>
      <c r="F79" s="24"/>
      <c r="G79" s="24"/>
    </row>
    <row r="80" spans="1:7" x14ac:dyDescent="0.25">
      <c r="A80" s="6" t="s">
        <v>121</v>
      </c>
      <c r="B80" s="6" t="s">
        <v>11</v>
      </c>
      <c r="C80" s="6" t="s">
        <v>0</v>
      </c>
      <c r="D80" s="13" t="s">
        <v>122</v>
      </c>
      <c r="E80" s="21">
        <f>E160</f>
        <v>1</v>
      </c>
      <c r="F80" s="21">
        <f>F160</f>
        <v>96899.26</v>
      </c>
      <c r="G80" s="21">
        <f>G160</f>
        <v>96899.26</v>
      </c>
    </row>
    <row r="81" spans="1:7" x14ac:dyDescent="0.25">
      <c r="A81" s="7"/>
      <c r="B81" s="7"/>
      <c r="C81" s="7"/>
      <c r="D81" s="10"/>
      <c r="E81" s="22"/>
      <c r="F81" s="22"/>
      <c r="G81" s="22"/>
    </row>
    <row r="82" spans="1:7" x14ac:dyDescent="0.25">
      <c r="A82" s="8" t="s">
        <v>123</v>
      </c>
      <c r="B82" s="8" t="s">
        <v>11</v>
      </c>
      <c r="C82" s="8" t="s">
        <v>0</v>
      </c>
      <c r="D82" s="14" t="s">
        <v>124</v>
      </c>
      <c r="E82" s="21">
        <f>E85</f>
        <v>1</v>
      </c>
      <c r="F82" s="21">
        <f>F85</f>
        <v>2617.67</v>
      </c>
      <c r="G82" s="21">
        <f>G85</f>
        <v>2617.67</v>
      </c>
    </row>
    <row r="83" spans="1:7" ht="22.5" x14ac:dyDescent="0.25">
      <c r="A83" s="9" t="s">
        <v>125</v>
      </c>
      <c r="B83" s="9" t="s">
        <v>16</v>
      </c>
      <c r="C83" s="9" t="s">
        <v>17</v>
      </c>
      <c r="D83" s="15" t="s">
        <v>126</v>
      </c>
      <c r="E83" s="22">
        <v>81.37</v>
      </c>
      <c r="F83" s="22">
        <v>32.17</v>
      </c>
      <c r="G83" s="23">
        <f>ROUND(E83*F83,2)</f>
        <v>2617.67</v>
      </c>
    </row>
    <row r="84" spans="1:7" ht="202.5" x14ac:dyDescent="0.25">
      <c r="A84" s="7"/>
      <c r="B84" s="7"/>
      <c r="C84" s="7"/>
      <c r="D84" s="10" t="s">
        <v>127</v>
      </c>
      <c r="E84" s="22"/>
      <c r="F84" s="22"/>
      <c r="G84" s="22"/>
    </row>
    <row r="85" spans="1:7" x14ac:dyDescent="0.25">
      <c r="A85" s="7"/>
      <c r="B85" s="7"/>
      <c r="C85" s="7"/>
      <c r="D85" s="16" t="s">
        <v>128</v>
      </c>
      <c r="E85" s="22">
        <v>1</v>
      </c>
      <c r="F85" s="21">
        <f>G83</f>
        <v>2617.67</v>
      </c>
      <c r="G85" s="21">
        <f>ROUND(F85*E85,2)</f>
        <v>2617.67</v>
      </c>
    </row>
    <row r="86" spans="1:7" ht="0.95" customHeight="1" x14ac:dyDescent="0.25">
      <c r="A86" s="11"/>
      <c r="B86" s="11"/>
      <c r="C86" s="11"/>
      <c r="D86" s="17"/>
      <c r="E86" s="24"/>
      <c r="F86" s="24"/>
      <c r="G86" s="24"/>
    </row>
    <row r="87" spans="1:7" x14ac:dyDescent="0.25">
      <c r="A87" s="8" t="s">
        <v>129</v>
      </c>
      <c r="B87" s="8" t="s">
        <v>11</v>
      </c>
      <c r="C87" s="8" t="s">
        <v>0</v>
      </c>
      <c r="D87" s="14" t="s">
        <v>130</v>
      </c>
      <c r="E87" s="21">
        <f>E104</f>
        <v>1</v>
      </c>
      <c r="F87" s="21">
        <f>F104</f>
        <v>41705.009999999995</v>
      </c>
      <c r="G87" s="21">
        <f>G104</f>
        <v>41705.01</v>
      </c>
    </row>
    <row r="88" spans="1:7" ht="22.5" x14ac:dyDescent="0.25">
      <c r="A88" s="9" t="s">
        <v>131</v>
      </c>
      <c r="B88" s="9" t="s">
        <v>16</v>
      </c>
      <c r="C88" s="9" t="s">
        <v>17</v>
      </c>
      <c r="D88" s="15" t="s">
        <v>132</v>
      </c>
      <c r="E88" s="22">
        <v>148.4</v>
      </c>
      <c r="F88" s="22">
        <v>48.85</v>
      </c>
      <c r="G88" s="23">
        <f>ROUND(E88*F88,2)</f>
        <v>7249.34</v>
      </c>
    </row>
    <row r="89" spans="1:7" ht="236.25" x14ac:dyDescent="0.25">
      <c r="A89" s="7"/>
      <c r="B89" s="7"/>
      <c r="C89" s="7"/>
      <c r="D89" s="10" t="s">
        <v>133</v>
      </c>
      <c r="E89" s="22"/>
      <c r="F89" s="22"/>
      <c r="G89" s="22"/>
    </row>
    <row r="90" spans="1:7" x14ac:dyDescent="0.25">
      <c r="A90" s="9" t="s">
        <v>134</v>
      </c>
      <c r="B90" s="9" t="s">
        <v>16</v>
      </c>
      <c r="C90" s="9" t="s">
        <v>17</v>
      </c>
      <c r="D90" s="15" t="s">
        <v>135</v>
      </c>
      <c r="E90" s="22">
        <v>194.49</v>
      </c>
      <c r="F90" s="22">
        <v>42.85</v>
      </c>
      <c r="G90" s="23">
        <f>ROUND(E90*F90,2)</f>
        <v>8333.9</v>
      </c>
    </row>
    <row r="91" spans="1:7" ht="191.25" x14ac:dyDescent="0.25">
      <c r="A91" s="7"/>
      <c r="B91" s="7"/>
      <c r="C91" s="7"/>
      <c r="D91" s="10" t="s">
        <v>136</v>
      </c>
      <c r="E91" s="22"/>
      <c r="F91" s="22"/>
      <c r="G91" s="22"/>
    </row>
    <row r="92" spans="1:7" x14ac:dyDescent="0.25">
      <c r="A92" s="9" t="s">
        <v>137</v>
      </c>
      <c r="B92" s="9" t="s">
        <v>16</v>
      </c>
      <c r="C92" s="9" t="s">
        <v>17</v>
      </c>
      <c r="D92" s="15" t="s">
        <v>138</v>
      </c>
      <c r="E92" s="22">
        <v>152.04</v>
      </c>
      <c r="F92" s="22">
        <v>48.85</v>
      </c>
      <c r="G92" s="23">
        <f>ROUND(E92*F92,2)</f>
        <v>7427.15</v>
      </c>
    </row>
    <row r="93" spans="1:7" ht="236.25" x14ac:dyDescent="0.25">
      <c r="A93" s="7"/>
      <c r="B93" s="7"/>
      <c r="C93" s="7"/>
      <c r="D93" s="10" t="s">
        <v>139</v>
      </c>
      <c r="E93" s="22"/>
      <c r="F93" s="22"/>
      <c r="G93" s="22"/>
    </row>
    <row r="94" spans="1:7" ht="22.5" x14ac:dyDescent="0.25">
      <c r="A94" s="9" t="s">
        <v>140</v>
      </c>
      <c r="B94" s="9" t="s">
        <v>16</v>
      </c>
      <c r="C94" s="9" t="s">
        <v>17</v>
      </c>
      <c r="D94" s="15" t="s">
        <v>141</v>
      </c>
      <c r="E94" s="22">
        <v>38.32</v>
      </c>
      <c r="F94" s="22">
        <v>76.67</v>
      </c>
      <c r="G94" s="23">
        <f>ROUND(E94*F94,2)</f>
        <v>2937.99</v>
      </c>
    </row>
    <row r="95" spans="1:7" ht="281.25" x14ac:dyDescent="0.25">
      <c r="A95" s="7"/>
      <c r="B95" s="7"/>
      <c r="C95" s="7"/>
      <c r="D95" s="10" t="s">
        <v>142</v>
      </c>
      <c r="E95" s="22"/>
      <c r="F95" s="22"/>
      <c r="G95" s="22"/>
    </row>
    <row r="96" spans="1:7" ht="22.5" x14ac:dyDescent="0.25">
      <c r="A96" s="9" t="s">
        <v>143</v>
      </c>
      <c r="B96" s="9" t="s">
        <v>16</v>
      </c>
      <c r="C96" s="9" t="s">
        <v>17</v>
      </c>
      <c r="D96" s="15" t="s">
        <v>144</v>
      </c>
      <c r="E96" s="22">
        <v>129.5</v>
      </c>
      <c r="F96" s="22">
        <v>36.33</v>
      </c>
      <c r="G96" s="23">
        <f>ROUND(E96*F96,2)</f>
        <v>4704.74</v>
      </c>
    </row>
    <row r="97" spans="1:7" ht="270" x14ac:dyDescent="0.25">
      <c r="A97" s="7"/>
      <c r="B97" s="7"/>
      <c r="C97" s="7"/>
      <c r="D97" s="10" t="s">
        <v>145</v>
      </c>
      <c r="E97" s="22"/>
      <c r="F97" s="22"/>
      <c r="G97" s="22"/>
    </row>
    <row r="98" spans="1:7" x14ac:dyDescent="0.25">
      <c r="A98" s="9" t="s">
        <v>146</v>
      </c>
      <c r="B98" s="9" t="s">
        <v>16</v>
      </c>
      <c r="C98" s="9" t="s">
        <v>17</v>
      </c>
      <c r="D98" s="15" t="s">
        <v>147</v>
      </c>
      <c r="E98" s="22">
        <v>398.25</v>
      </c>
      <c r="F98" s="22">
        <v>20.55</v>
      </c>
      <c r="G98" s="23">
        <f>ROUND(E98*F98,2)</f>
        <v>8184.04</v>
      </c>
    </row>
    <row r="99" spans="1:7" ht="168.75" x14ac:dyDescent="0.25">
      <c r="A99" s="7"/>
      <c r="B99" s="7"/>
      <c r="C99" s="7"/>
      <c r="D99" s="10" t="s">
        <v>148</v>
      </c>
      <c r="E99" s="22"/>
      <c r="F99" s="22"/>
      <c r="G99" s="22"/>
    </row>
    <row r="100" spans="1:7" x14ac:dyDescent="0.25">
      <c r="A100" s="9" t="s">
        <v>149</v>
      </c>
      <c r="B100" s="9" t="s">
        <v>16</v>
      </c>
      <c r="C100" s="9" t="s">
        <v>17</v>
      </c>
      <c r="D100" s="15" t="s">
        <v>150</v>
      </c>
      <c r="E100" s="22">
        <v>101.32</v>
      </c>
      <c r="F100" s="22">
        <v>23.07</v>
      </c>
      <c r="G100" s="23">
        <f>ROUND(E100*F100,2)</f>
        <v>2337.4499999999998</v>
      </c>
    </row>
    <row r="101" spans="1:7" ht="168.75" x14ac:dyDescent="0.25">
      <c r="A101" s="7"/>
      <c r="B101" s="7"/>
      <c r="C101" s="7"/>
      <c r="D101" s="10" t="s">
        <v>151</v>
      </c>
      <c r="E101" s="22"/>
      <c r="F101" s="22"/>
      <c r="G101" s="22"/>
    </row>
    <row r="102" spans="1:7" x14ac:dyDescent="0.25">
      <c r="A102" s="9" t="s">
        <v>152</v>
      </c>
      <c r="B102" s="9" t="s">
        <v>16</v>
      </c>
      <c r="C102" s="9" t="s">
        <v>17</v>
      </c>
      <c r="D102" s="15" t="s">
        <v>153</v>
      </c>
      <c r="E102" s="22">
        <v>176.8</v>
      </c>
      <c r="F102" s="22">
        <v>3</v>
      </c>
      <c r="G102" s="23">
        <f>ROUND(E102*F102,2)</f>
        <v>530.4</v>
      </c>
    </row>
    <row r="103" spans="1:7" ht="45" x14ac:dyDescent="0.25">
      <c r="A103" s="7"/>
      <c r="B103" s="7"/>
      <c r="C103" s="7"/>
      <c r="D103" s="10" t="s">
        <v>154</v>
      </c>
      <c r="E103" s="22"/>
      <c r="F103" s="22"/>
      <c r="G103" s="22"/>
    </row>
    <row r="104" spans="1:7" x14ac:dyDescent="0.25">
      <c r="A104" s="7"/>
      <c r="B104" s="7"/>
      <c r="C104" s="7"/>
      <c r="D104" s="16" t="s">
        <v>155</v>
      </c>
      <c r="E104" s="22">
        <v>1</v>
      </c>
      <c r="F104" s="21">
        <f>G88+G90+G92+G94+G96+G98+G100+G102</f>
        <v>41705.009999999995</v>
      </c>
      <c r="G104" s="21">
        <f>ROUND(F104*E104,2)</f>
        <v>41705.01</v>
      </c>
    </row>
    <row r="105" spans="1:7" ht="0.95" customHeight="1" x14ac:dyDescent="0.25">
      <c r="A105" s="11"/>
      <c r="B105" s="11"/>
      <c r="C105" s="11"/>
      <c r="D105" s="17"/>
      <c r="E105" s="24"/>
      <c r="F105" s="24"/>
      <c r="G105" s="24"/>
    </row>
    <row r="106" spans="1:7" x14ac:dyDescent="0.25">
      <c r="A106" s="8" t="s">
        <v>156</v>
      </c>
      <c r="B106" s="8" t="s">
        <v>11</v>
      </c>
      <c r="C106" s="8" t="s">
        <v>0</v>
      </c>
      <c r="D106" s="14" t="s">
        <v>157</v>
      </c>
      <c r="E106" s="21">
        <f>E113</f>
        <v>1</v>
      </c>
      <c r="F106" s="21">
        <f>F113</f>
        <v>40055.03</v>
      </c>
      <c r="G106" s="21">
        <f>G113</f>
        <v>40055.03</v>
      </c>
    </row>
    <row r="107" spans="1:7" ht="22.5" x14ac:dyDescent="0.25">
      <c r="A107" s="9" t="s">
        <v>158</v>
      </c>
      <c r="B107" s="9" t="s">
        <v>16</v>
      </c>
      <c r="C107" s="9" t="s">
        <v>17</v>
      </c>
      <c r="D107" s="15" t="s">
        <v>159</v>
      </c>
      <c r="E107" s="22">
        <v>1015</v>
      </c>
      <c r="F107" s="22">
        <v>32.67</v>
      </c>
      <c r="G107" s="23">
        <f>ROUND(E107*F107,2)</f>
        <v>33160.050000000003</v>
      </c>
    </row>
    <row r="108" spans="1:7" ht="258.75" x14ac:dyDescent="0.25">
      <c r="A108" s="7"/>
      <c r="B108" s="7"/>
      <c r="C108" s="7"/>
      <c r="D108" s="10" t="s">
        <v>160</v>
      </c>
      <c r="E108" s="22"/>
      <c r="F108" s="22"/>
      <c r="G108" s="22"/>
    </row>
    <row r="109" spans="1:7" ht="22.5" x14ac:dyDescent="0.25">
      <c r="A109" s="9" t="s">
        <v>161</v>
      </c>
      <c r="B109" s="9" t="s">
        <v>16</v>
      </c>
      <c r="C109" s="9" t="s">
        <v>17</v>
      </c>
      <c r="D109" s="15" t="s">
        <v>162</v>
      </c>
      <c r="E109" s="22">
        <v>157</v>
      </c>
      <c r="F109" s="22">
        <v>35.54</v>
      </c>
      <c r="G109" s="23">
        <f>ROUND(E109*F109,2)</f>
        <v>5579.78</v>
      </c>
    </row>
    <row r="110" spans="1:7" ht="247.5" x14ac:dyDescent="0.25">
      <c r="A110" s="7"/>
      <c r="B110" s="7"/>
      <c r="C110" s="7"/>
      <c r="D110" s="10" t="s">
        <v>163</v>
      </c>
      <c r="E110" s="22"/>
      <c r="F110" s="22"/>
      <c r="G110" s="22"/>
    </row>
    <row r="111" spans="1:7" ht="22.5" x14ac:dyDescent="0.25">
      <c r="A111" s="9" t="s">
        <v>164</v>
      </c>
      <c r="B111" s="9" t="s">
        <v>16</v>
      </c>
      <c r="C111" s="9" t="s">
        <v>17</v>
      </c>
      <c r="D111" s="15" t="s">
        <v>165</v>
      </c>
      <c r="E111" s="22">
        <v>24</v>
      </c>
      <c r="F111" s="22">
        <v>54.8</v>
      </c>
      <c r="G111" s="23">
        <f>ROUND(E111*F111,2)</f>
        <v>1315.2</v>
      </c>
    </row>
    <row r="112" spans="1:7" ht="303.75" x14ac:dyDescent="0.25">
      <c r="A112" s="7"/>
      <c r="B112" s="7"/>
      <c r="C112" s="7"/>
      <c r="D112" s="10" t="s">
        <v>166</v>
      </c>
      <c r="E112" s="22"/>
      <c r="F112" s="22"/>
      <c r="G112" s="22"/>
    </row>
    <row r="113" spans="1:7" x14ac:dyDescent="0.25">
      <c r="A113" s="7"/>
      <c r="B113" s="7"/>
      <c r="C113" s="7"/>
      <c r="D113" s="16" t="s">
        <v>167</v>
      </c>
      <c r="E113" s="22">
        <v>1</v>
      </c>
      <c r="F113" s="21">
        <f>G107+G109+G111</f>
        <v>40055.03</v>
      </c>
      <c r="G113" s="21">
        <f>ROUND(F113*E113,2)</f>
        <v>40055.03</v>
      </c>
    </row>
    <row r="114" spans="1:7" ht="0.95" customHeight="1" x14ac:dyDescent="0.25">
      <c r="A114" s="11"/>
      <c r="B114" s="11"/>
      <c r="C114" s="11"/>
      <c r="D114" s="17"/>
      <c r="E114" s="24"/>
      <c r="F114" s="24"/>
      <c r="G114" s="24"/>
    </row>
    <row r="115" spans="1:7" x14ac:dyDescent="0.25">
      <c r="A115" s="8" t="s">
        <v>168</v>
      </c>
      <c r="B115" s="8" t="s">
        <v>11</v>
      </c>
      <c r="C115" s="8" t="s">
        <v>0</v>
      </c>
      <c r="D115" s="14" t="s">
        <v>169</v>
      </c>
      <c r="E115" s="21">
        <f>E158</f>
        <v>1</v>
      </c>
      <c r="F115" s="21">
        <f>F158</f>
        <v>12521.55</v>
      </c>
      <c r="G115" s="21">
        <f>G158</f>
        <v>12521.55</v>
      </c>
    </row>
    <row r="116" spans="1:7" x14ac:dyDescent="0.25">
      <c r="A116" s="9" t="s">
        <v>170</v>
      </c>
      <c r="B116" s="9" t="s">
        <v>16</v>
      </c>
      <c r="C116" s="9" t="s">
        <v>17</v>
      </c>
      <c r="D116" s="15" t="s">
        <v>171</v>
      </c>
      <c r="E116" s="22">
        <v>5.41</v>
      </c>
      <c r="F116" s="22">
        <v>15.78</v>
      </c>
      <c r="G116" s="23">
        <f>ROUND(E116*F116,2)</f>
        <v>85.37</v>
      </c>
    </row>
    <row r="117" spans="1:7" ht="191.25" x14ac:dyDescent="0.25">
      <c r="A117" s="7"/>
      <c r="B117" s="7"/>
      <c r="C117" s="7"/>
      <c r="D117" s="10" t="s">
        <v>172</v>
      </c>
      <c r="E117" s="22"/>
      <c r="F117" s="22"/>
      <c r="G117" s="22"/>
    </row>
    <row r="118" spans="1:7" x14ac:dyDescent="0.25">
      <c r="A118" s="9" t="s">
        <v>173</v>
      </c>
      <c r="B118" s="9" t="s">
        <v>16</v>
      </c>
      <c r="C118" s="9" t="s">
        <v>17</v>
      </c>
      <c r="D118" s="15" t="s">
        <v>174</v>
      </c>
      <c r="E118" s="22">
        <v>80.2</v>
      </c>
      <c r="F118" s="22">
        <v>12.89</v>
      </c>
      <c r="G118" s="23">
        <f>ROUND(E118*F118,2)</f>
        <v>1033.78</v>
      </c>
    </row>
    <row r="119" spans="1:7" ht="56.25" x14ac:dyDescent="0.25">
      <c r="A119" s="7"/>
      <c r="B119" s="7"/>
      <c r="C119" s="7"/>
      <c r="D119" s="10" t="s">
        <v>175</v>
      </c>
      <c r="E119" s="22"/>
      <c r="F119" s="22"/>
      <c r="G119" s="22"/>
    </row>
    <row r="120" spans="1:7" x14ac:dyDescent="0.25">
      <c r="A120" s="9" t="s">
        <v>176</v>
      </c>
      <c r="B120" s="9" t="s">
        <v>16</v>
      </c>
      <c r="C120" s="9" t="s">
        <v>17</v>
      </c>
      <c r="D120" s="15" t="s">
        <v>177</v>
      </c>
      <c r="E120" s="22">
        <v>4</v>
      </c>
      <c r="F120" s="22">
        <v>11.19</v>
      </c>
      <c r="G120" s="23">
        <f>ROUND(E120*F120,2)</f>
        <v>44.76</v>
      </c>
    </row>
    <row r="121" spans="1:7" ht="45" x14ac:dyDescent="0.25">
      <c r="A121" s="7"/>
      <c r="B121" s="7"/>
      <c r="C121" s="7"/>
      <c r="D121" s="10" t="s">
        <v>178</v>
      </c>
      <c r="E121" s="22"/>
      <c r="F121" s="22"/>
      <c r="G121" s="22"/>
    </row>
    <row r="122" spans="1:7" x14ac:dyDescent="0.25">
      <c r="A122" s="9" t="s">
        <v>179</v>
      </c>
      <c r="B122" s="9" t="s">
        <v>16</v>
      </c>
      <c r="C122" s="9" t="s">
        <v>17</v>
      </c>
      <c r="D122" s="15" t="s">
        <v>180</v>
      </c>
      <c r="E122" s="22">
        <v>5.2</v>
      </c>
      <c r="F122" s="22">
        <v>11.5</v>
      </c>
      <c r="G122" s="23">
        <f>ROUND(E122*F122,2)</f>
        <v>59.8</v>
      </c>
    </row>
    <row r="123" spans="1:7" ht="146.25" x14ac:dyDescent="0.25">
      <c r="A123" s="7"/>
      <c r="B123" s="7"/>
      <c r="C123" s="7"/>
      <c r="D123" s="10" t="s">
        <v>181</v>
      </c>
      <c r="E123" s="22"/>
      <c r="F123" s="22"/>
      <c r="G123" s="22"/>
    </row>
    <row r="124" spans="1:7" x14ac:dyDescent="0.25">
      <c r="A124" s="9" t="s">
        <v>182</v>
      </c>
      <c r="B124" s="9" t="s">
        <v>16</v>
      </c>
      <c r="C124" s="9" t="s">
        <v>17</v>
      </c>
      <c r="D124" s="15" t="s">
        <v>183</v>
      </c>
      <c r="E124" s="22">
        <v>5.2</v>
      </c>
      <c r="F124" s="22">
        <v>9.06</v>
      </c>
      <c r="G124" s="23">
        <f>ROUND(E124*F124,2)</f>
        <v>47.11</v>
      </c>
    </row>
    <row r="125" spans="1:7" ht="135" x14ac:dyDescent="0.25">
      <c r="A125" s="7"/>
      <c r="B125" s="7"/>
      <c r="C125" s="7"/>
      <c r="D125" s="10" t="s">
        <v>184</v>
      </c>
      <c r="E125" s="22"/>
      <c r="F125" s="22"/>
      <c r="G125" s="22"/>
    </row>
    <row r="126" spans="1:7" x14ac:dyDescent="0.25">
      <c r="A126" s="9" t="s">
        <v>185</v>
      </c>
      <c r="B126" s="9" t="s">
        <v>16</v>
      </c>
      <c r="C126" s="9" t="s">
        <v>17</v>
      </c>
      <c r="D126" s="15" t="s">
        <v>186</v>
      </c>
      <c r="E126" s="22">
        <v>2.2999999999999998</v>
      </c>
      <c r="F126" s="22">
        <v>7.5</v>
      </c>
      <c r="G126" s="23">
        <f>ROUND(E126*F126,2)</f>
        <v>17.25</v>
      </c>
    </row>
    <row r="127" spans="1:7" ht="157.5" x14ac:dyDescent="0.25">
      <c r="A127" s="7"/>
      <c r="B127" s="7"/>
      <c r="C127" s="7"/>
      <c r="D127" s="10" t="s">
        <v>187</v>
      </c>
      <c r="E127" s="22"/>
      <c r="F127" s="22"/>
      <c r="G127" s="22"/>
    </row>
    <row r="128" spans="1:7" x14ac:dyDescent="0.25">
      <c r="A128" s="9" t="s">
        <v>188</v>
      </c>
      <c r="B128" s="9" t="s">
        <v>16</v>
      </c>
      <c r="C128" s="9" t="s">
        <v>21</v>
      </c>
      <c r="D128" s="15" t="s">
        <v>189</v>
      </c>
      <c r="E128" s="22">
        <v>12.4</v>
      </c>
      <c r="F128" s="22">
        <v>19.86</v>
      </c>
      <c r="G128" s="23">
        <f>ROUND(E128*F128,2)</f>
        <v>246.26</v>
      </c>
    </row>
    <row r="129" spans="1:7" ht="123.75" x14ac:dyDescent="0.25">
      <c r="A129" s="7"/>
      <c r="B129" s="7"/>
      <c r="C129" s="7"/>
      <c r="D129" s="10" t="s">
        <v>190</v>
      </c>
      <c r="E129" s="22"/>
      <c r="F129" s="22"/>
      <c r="G129" s="22"/>
    </row>
    <row r="130" spans="1:7" x14ac:dyDescent="0.25">
      <c r="A130" s="9" t="s">
        <v>191</v>
      </c>
      <c r="B130" s="9" t="s">
        <v>16</v>
      </c>
      <c r="C130" s="9" t="s">
        <v>21</v>
      </c>
      <c r="D130" s="15" t="s">
        <v>192</v>
      </c>
      <c r="E130" s="22">
        <v>33</v>
      </c>
      <c r="F130" s="22">
        <v>28.96</v>
      </c>
      <c r="G130" s="23">
        <f>ROUND(E130*F130,2)</f>
        <v>955.68</v>
      </c>
    </row>
    <row r="131" spans="1:7" ht="67.5" x14ac:dyDescent="0.25">
      <c r="A131" s="7"/>
      <c r="B131" s="7"/>
      <c r="C131" s="7"/>
      <c r="D131" s="10" t="s">
        <v>193</v>
      </c>
      <c r="E131" s="22"/>
      <c r="F131" s="22"/>
      <c r="G131" s="22"/>
    </row>
    <row r="132" spans="1:7" ht="22.5" x14ac:dyDescent="0.25">
      <c r="A132" s="9" t="s">
        <v>194</v>
      </c>
      <c r="B132" s="9" t="s">
        <v>16</v>
      </c>
      <c r="C132" s="9" t="s">
        <v>17</v>
      </c>
      <c r="D132" s="15" t="s">
        <v>195</v>
      </c>
      <c r="E132" s="22">
        <v>80.2</v>
      </c>
      <c r="F132" s="22">
        <v>29.41</v>
      </c>
      <c r="G132" s="23">
        <f>ROUND(E132*F132,2)</f>
        <v>2358.6799999999998</v>
      </c>
    </row>
    <row r="133" spans="1:7" ht="247.5" x14ac:dyDescent="0.25">
      <c r="A133" s="7"/>
      <c r="B133" s="7"/>
      <c r="C133" s="7"/>
      <c r="D133" s="10" t="s">
        <v>196</v>
      </c>
      <c r="E133" s="22"/>
      <c r="F133" s="22"/>
      <c r="G133" s="22"/>
    </row>
    <row r="134" spans="1:7" x14ac:dyDescent="0.25">
      <c r="A134" s="9" t="s">
        <v>197</v>
      </c>
      <c r="B134" s="9" t="s">
        <v>16</v>
      </c>
      <c r="C134" s="9" t="s">
        <v>17</v>
      </c>
      <c r="D134" s="15" t="s">
        <v>198</v>
      </c>
      <c r="E134" s="22">
        <v>55</v>
      </c>
      <c r="F134" s="22">
        <v>21.25</v>
      </c>
      <c r="G134" s="23">
        <f>ROUND(E134*F134,2)</f>
        <v>1168.75</v>
      </c>
    </row>
    <row r="135" spans="1:7" ht="202.5" x14ac:dyDescent="0.25">
      <c r="A135" s="7"/>
      <c r="B135" s="7"/>
      <c r="C135" s="7"/>
      <c r="D135" s="10" t="s">
        <v>199</v>
      </c>
      <c r="E135" s="22"/>
      <c r="F135" s="22"/>
      <c r="G135" s="22"/>
    </row>
    <row r="136" spans="1:7" ht="22.5" x14ac:dyDescent="0.25">
      <c r="A136" s="9" t="s">
        <v>200</v>
      </c>
      <c r="B136" s="9" t="s">
        <v>16</v>
      </c>
      <c r="C136" s="9" t="s">
        <v>21</v>
      </c>
      <c r="D136" s="15" t="s">
        <v>201</v>
      </c>
      <c r="E136" s="22">
        <v>66.900000000000006</v>
      </c>
      <c r="F136" s="22">
        <v>47.61</v>
      </c>
      <c r="G136" s="23">
        <f>ROUND(E136*F136,2)</f>
        <v>3185.11</v>
      </c>
    </row>
    <row r="137" spans="1:7" ht="67.5" x14ac:dyDescent="0.25">
      <c r="A137" s="7"/>
      <c r="B137" s="7"/>
      <c r="C137" s="7"/>
      <c r="D137" s="10" t="s">
        <v>202</v>
      </c>
      <c r="E137" s="22"/>
      <c r="F137" s="22"/>
      <c r="G137" s="22"/>
    </row>
    <row r="138" spans="1:7" ht="22.5" x14ac:dyDescent="0.25">
      <c r="A138" s="9" t="s">
        <v>203</v>
      </c>
      <c r="B138" s="9" t="s">
        <v>16</v>
      </c>
      <c r="C138" s="9" t="s">
        <v>91</v>
      </c>
      <c r="D138" s="15" t="s">
        <v>204</v>
      </c>
      <c r="E138" s="22">
        <v>1</v>
      </c>
      <c r="F138" s="22">
        <v>60</v>
      </c>
      <c r="G138" s="23">
        <f>ROUND(E138*F138,2)</f>
        <v>60</v>
      </c>
    </row>
    <row r="139" spans="1:7" ht="33.75" x14ac:dyDescent="0.25">
      <c r="A139" s="7"/>
      <c r="B139" s="7"/>
      <c r="C139" s="7"/>
      <c r="D139" s="10" t="s">
        <v>205</v>
      </c>
      <c r="E139" s="22"/>
      <c r="F139" s="22"/>
      <c r="G139" s="22"/>
    </row>
    <row r="140" spans="1:7" ht="22.5" x14ac:dyDescent="0.25">
      <c r="A140" s="9" t="s">
        <v>206</v>
      </c>
      <c r="B140" s="9" t="s">
        <v>16</v>
      </c>
      <c r="C140" s="9" t="s">
        <v>91</v>
      </c>
      <c r="D140" s="15" t="s">
        <v>207</v>
      </c>
      <c r="E140" s="22">
        <v>1</v>
      </c>
      <c r="F140" s="22">
        <v>150</v>
      </c>
      <c r="G140" s="23">
        <f>ROUND(E140*F140,2)</f>
        <v>150</v>
      </c>
    </row>
    <row r="141" spans="1:7" ht="78.75" x14ac:dyDescent="0.25">
      <c r="A141" s="7"/>
      <c r="B141" s="7"/>
      <c r="C141" s="7"/>
      <c r="D141" s="10" t="s">
        <v>208</v>
      </c>
      <c r="E141" s="22"/>
      <c r="F141" s="22"/>
      <c r="G141" s="22"/>
    </row>
    <row r="142" spans="1:7" ht="22.5" x14ac:dyDescent="0.25">
      <c r="A142" s="9" t="s">
        <v>209</v>
      </c>
      <c r="B142" s="9" t="s">
        <v>16</v>
      </c>
      <c r="C142" s="9" t="s">
        <v>91</v>
      </c>
      <c r="D142" s="15" t="s">
        <v>210</v>
      </c>
      <c r="E142" s="22">
        <v>1</v>
      </c>
      <c r="F142" s="22">
        <v>150</v>
      </c>
      <c r="G142" s="23">
        <f>ROUND(E142*F142,2)</f>
        <v>150</v>
      </c>
    </row>
    <row r="143" spans="1:7" ht="56.25" x14ac:dyDescent="0.25">
      <c r="A143" s="7"/>
      <c r="B143" s="7"/>
      <c r="C143" s="7"/>
      <c r="D143" s="10" t="s">
        <v>211</v>
      </c>
      <c r="E143" s="22"/>
      <c r="F143" s="22"/>
      <c r="G143" s="22"/>
    </row>
    <row r="144" spans="1:7" x14ac:dyDescent="0.25">
      <c r="A144" s="9" t="s">
        <v>212</v>
      </c>
      <c r="B144" s="9" t="s">
        <v>16</v>
      </c>
      <c r="C144" s="9" t="s">
        <v>214</v>
      </c>
      <c r="D144" s="15" t="s">
        <v>213</v>
      </c>
      <c r="E144" s="22">
        <v>1</v>
      </c>
      <c r="F144" s="22">
        <v>1216.05</v>
      </c>
      <c r="G144" s="23">
        <f>ROUND(E144*F144,2)</f>
        <v>1216.05</v>
      </c>
    </row>
    <row r="145" spans="1:7" ht="101.25" x14ac:dyDescent="0.25">
      <c r="A145" s="7"/>
      <c r="B145" s="7"/>
      <c r="C145" s="7"/>
      <c r="D145" s="10" t="s">
        <v>215</v>
      </c>
      <c r="E145" s="22"/>
      <c r="F145" s="22"/>
      <c r="G145" s="22"/>
    </row>
    <row r="146" spans="1:7" ht="22.5" x14ac:dyDescent="0.25">
      <c r="A146" s="9" t="s">
        <v>216</v>
      </c>
      <c r="B146" s="9" t="s">
        <v>16</v>
      </c>
      <c r="C146" s="9" t="s">
        <v>91</v>
      </c>
      <c r="D146" s="15" t="s">
        <v>217</v>
      </c>
      <c r="E146" s="22">
        <v>1</v>
      </c>
      <c r="F146" s="22">
        <v>100</v>
      </c>
      <c r="G146" s="23">
        <f>ROUND(E146*F146,2)</f>
        <v>100</v>
      </c>
    </row>
    <row r="147" spans="1:7" ht="33.75" x14ac:dyDescent="0.25">
      <c r="A147" s="7"/>
      <c r="B147" s="7"/>
      <c r="C147" s="7"/>
      <c r="D147" s="10" t="s">
        <v>218</v>
      </c>
      <c r="E147" s="22"/>
      <c r="F147" s="22"/>
      <c r="G147" s="22"/>
    </row>
    <row r="148" spans="1:7" x14ac:dyDescent="0.25">
      <c r="A148" s="9" t="s">
        <v>219</v>
      </c>
      <c r="B148" s="9" t="s">
        <v>16</v>
      </c>
      <c r="C148" s="9" t="s">
        <v>65</v>
      </c>
      <c r="D148" s="15" t="s">
        <v>220</v>
      </c>
      <c r="E148" s="22">
        <v>4</v>
      </c>
      <c r="F148" s="22">
        <v>15</v>
      </c>
      <c r="G148" s="23">
        <f>ROUND(E148*F148,2)</f>
        <v>60</v>
      </c>
    </row>
    <row r="149" spans="1:7" ht="90" x14ac:dyDescent="0.25">
      <c r="A149" s="7"/>
      <c r="B149" s="7"/>
      <c r="C149" s="7"/>
      <c r="D149" s="10" t="s">
        <v>221</v>
      </c>
      <c r="E149" s="22"/>
      <c r="F149" s="22"/>
      <c r="G149" s="22"/>
    </row>
    <row r="150" spans="1:7" x14ac:dyDescent="0.25">
      <c r="A150" s="9" t="s">
        <v>222</v>
      </c>
      <c r="B150" s="9" t="s">
        <v>16</v>
      </c>
      <c r="C150" s="9" t="s">
        <v>91</v>
      </c>
      <c r="D150" s="15" t="s">
        <v>223</v>
      </c>
      <c r="E150" s="22">
        <v>2</v>
      </c>
      <c r="F150" s="22">
        <v>19.5</v>
      </c>
      <c r="G150" s="23">
        <f>ROUND(E150*F150,2)</f>
        <v>39</v>
      </c>
    </row>
    <row r="151" spans="1:7" ht="67.5" x14ac:dyDescent="0.25">
      <c r="A151" s="7"/>
      <c r="B151" s="7"/>
      <c r="C151" s="7"/>
      <c r="D151" s="10" t="s">
        <v>224</v>
      </c>
      <c r="E151" s="22"/>
      <c r="F151" s="22"/>
      <c r="G151" s="22"/>
    </row>
    <row r="152" spans="1:7" x14ac:dyDescent="0.25">
      <c r="A152" s="9" t="s">
        <v>225</v>
      </c>
      <c r="B152" s="9" t="s">
        <v>16</v>
      </c>
      <c r="C152" s="9" t="s">
        <v>91</v>
      </c>
      <c r="D152" s="15" t="s">
        <v>226</v>
      </c>
      <c r="E152" s="22">
        <v>2</v>
      </c>
      <c r="F152" s="22">
        <v>90</v>
      </c>
      <c r="G152" s="23">
        <f>ROUND(E152*F152,2)</f>
        <v>180</v>
      </c>
    </row>
    <row r="153" spans="1:7" ht="90" x14ac:dyDescent="0.25">
      <c r="A153" s="7"/>
      <c r="B153" s="7"/>
      <c r="C153" s="7"/>
      <c r="D153" s="10" t="s">
        <v>227</v>
      </c>
      <c r="E153" s="22"/>
      <c r="F153" s="22"/>
      <c r="G153" s="22"/>
    </row>
    <row r="154" spans="1:7" x14ac:dyDescent="0.25">
      <c r="A154" s="9" t="s">
        <v>228</v>
      </c>
      <c r="B154" s="9" t="s">
        <v>16</v>
      </c>
      <c r="C154" s="9" t="s">
        <v>17</v>
      </c>
      <c r="D154" s="15" t="s">
        <v>229</v>
      </c>
      <c r="E154" s="22">
        <v>6</v>
      </c>
      <c r="F154" s="22">
        <v>35.25</v>
      </c>
      <c r="G154" s="23">
        <f>ROUND(E154*F154,2)</f>
        <v>211.5</v>
      </c>
    </row>
    <row r="155" spans="1:7" ht="101.25" x14ac:dyDescent="0.25">
      <c r="A155" s="7"/>
      <c r="B155" s="7"/>
      <c r="C155" s="7"/>
      <c r="D155" s="10" t="s">
        <v>230</v>
      </c>
      <c r="E155" s="22"/>
      <c r="F155" s="22"/>
      <c r="G155" s="22"/>
    </row>
    <row r="156" spans="1:7" x14ac:dyDescent="0.25">
      <c r="A156" s="9" t="s">
        <v>231</v>
      </c>
      <c r="B156" s="9" t="s">
        <v>16</v>
      </c>
      <c r="C156" s="9" t="s">
        <v>17</v>
      </c>
      <c r="D156" s="15" t="s">
        <v>232</v>
      </c>
      <c r="E156" s="22">
        <v>45</v>
      </c>
      <c r="F156" s="22">
        <v>25.61</v>
      </c>
      <c r="G156" s="23">
        <f>ROUND(E156*F156,2)</f>
        <v>1152.45</v>
      </c>
    </row>
    <row r="157" spans="1:7" ht="146.25" x14ac:dyDescent="0.25">
      <c r="A157" s="7"/>
      <c r="B157" s="7"/>
      <c r="C157" s="7"/>
      <c r="D157" s="10" t="s">
        <v>233</v>
      </c>
      <c r="E157" s="22"/>
      <c r="F157" s="22"/>
      <c r="G157" s="22"/>
    </row>
    <row r="158" spans="1:7" x14ac:dyDescent="0.25">
      <c r="A158" s="7"/>
      <c r="B158" s="7"/>
      <c r="C158" s="7"/>
      <c r="D158" s="16" t="s">
        <v>234</v>
      </c>
      <c r="E158" s="22">
        <v>1</v>
      </c>
      <c r="F158" s="21">
        <f>G116+G118+G120+G122+G124+G126+G128+G130+G132+G134+G136+G138+G140+G142+G144+G146+G148+G150+G152+G154+G156</f>
        <v>12521.55</v>
      </c>
      <c r="G158" s="21">
        <f>ROUND(F158*E158,2)</f>
        <v>12521.55</v>
      </c>
    </row>
    <row r="159" spans="1:7" ht="0.95" customHeight="1" x14ac:dyDescent="0.25">
      <c r="A159" s="11"/>
      <c r="B159" s="11"/>
      <c r="C159" s="11"/>
      <c r="D159" s="17"/>
      <c r="E159" s="24"/>
      <c r="F159" s="24"/>
      <c r="G159" s="24"/>
    </row>
    <row r="160" spans="1:7" x14ac:dyDescent="0.25">
      <c r="A160" s="7"/>
      <c r="B160" s="7"/>
      <c r="C160" s="7"/>
      <c r="D160" s="16" t="s">
        <v>235</v>
      </c>
      <c r="E160" s="22">
        <v>1</v>
      </c>
      <c r="F160" s="21">
        <f>G85+G104+G113+G158</f>
        <v>96899.26</v>
      </c>
      <c r="G160" s="21">
        <f>ROUND(F160*E160,2)</f>
        <v>96899.26</v>
      </c>
    </row>
    <row r="161" spans="1:7" ht="0.95" customHeight="1" x14ac:dyDescent="0.25">
      <c r="A161" s="11"/>
      <c r="B161" s="11"/>
      <c r="C161" s="11"/>
      <c r="D161" s="17"/>
      <c r="E161" s="24"/>
      <c r="F161" s="24"/>
      <c r="G161" s="24"/>
    </row>
    <row r="162" spans="1:7" x14ac:dyDescent="0.25">
      <c r="A162" s="6" t="s">
        <v>236</v>
      </c>
      <c r="B162" s="6" t="s">
        <v>11</v>
      </c>
      <c r="C162" s="6" t="s">
        <v>0</v>
      </c>
      <c r="D162" s="13" t="s">
        <v>237</v>
      </c>
      <c r="E162" s="21">
        <f>E169</f>
        <v>1</v>
      </c>
      <c r="F162" s="21">
        <f>F169</f>
        <v>11648.98</v>
      </c>
      <c r="G162" s="21">
        <f>G169</f>
        <v>11648.98</v>
      </c>
    </row>
    <row r="163" spans="1:7" x14ac:dyDescent="0.25">
      <c r="A163" s="9" t="s">
        <v>238</v>
      </c>
      <c r="B163" s="9" t="s">
        <v>16</v>
      </c>
      <c r="C163" s="9" t="s">
        <v>21</v>
      </c>
      <c r="D163" s="15" t="s">
        <v>239</v>
      </c>
      <c r="E163" s="22">
        <v>5.25</v>
      </c>
      <c r="F163" s="22">
        <v>13</v>
      </c>
      <c r="G163" s="23">
        <f>ROUND(E163*F163,2)</f>
        <v>68.25</v>
      </c>
    </row>
    <row r="164" spans="1:7" ht="67.5" x14ac:dyDescent="0.25">
      <c r="A164" s="7"/>
      <c r="B164" s="7"/>
      <c r="C164" s="7"/>
      <c r="D164" s="10" t="s">
        <v>240</v>
      </c>
      <c r="E164" s="22"/>
      <c r="F164" s="22"/>
      <c r="G164" s="22"/>
    </row>
    <row r="165" spans="1:7" x14ac:dyDescent="0.25">
      <c r="A165" s="9" t="s">
        <v>241</v>
      </c>
      <c r="B165" s="9" t="s">
        <v>16</v>
      </c>
      <c r="C165" s="9" t="s">
        <v>17</v>
      </c>
      <c r="D165" s="15" t="s">
        <v>242</v>
      </c>
      <c r="E165" s="22">
        <v>32.85</v>
      </c>
      <c r="F165" s="22">
        <v>26</v>
      </c>
      <c r="G165" s="23">
        <f>ROUND(E165*F165,2)</f>
        <v>854.1</v>
      </c>
    </row>
    <row r="166" spans="1:7" ht="56.25" x14ac:dyDescent="0.25">
      <c r="A166" s="7"/>
      <c r="B166" s="7"/>
      <c r="C166" s="7"/>
      <c r="D166" s="10" t="s">
        <v>243</v>
      </c>
      <c r="E166" s="22"/>
      <c r="F166" s="22"/>
      <c r="G166" s="22"/>
    </row>
    <row r="167" spans="1:7" x14ac:dyDescent="0.25">
      <c r="A167" s="9" t="s">
        <v>244</v>
      </c>
      <c r="B167" s="9" t="s">
        <v>16</v>
      </c>
      <c r="C167" s="9" t="s">
        <v>17</v>
      </c>
      <c r="D167" s="15" t="s">
        <v>245</v>
      </c>
      <c r="E167" s="22">
        <v>80.5</v>
      </c>
      <c r="F167" s="22">
        <v>133.25</v>
      </c>
      <c r="G167" s="23">
        <f>ROUND(E167*F167,2)</f>
        <v>10726.63</v>
      </c>
    </row>
    <row r="168" spans="1:7" ht="67.5" x14ac:dyDescent="0.25">
      <c r="A168" s="7"/>
      <c r="B168" s="7"/>
      <c r="C168" s="7"/>
      <c r="D168" s="10" t="s">
        <v>246</v>
      </c>
      <c r="E168" s="22"/>
      <c r="F168" s="22"/>
      <c r="G168" s="22"/>
    </row>
    <row r="169" spans="1:7" x14ac:dyDescent="0.25">
      <c r="A169" s="7"/>
      <c r="B169" s="7"/>
      <c r="C169" s="7"/>
      <c r="D169" s="16" t="s">
        <v>247</v>
      </c>
      <c r="E169" s="22">
        <v>1</v>
      </c>
      <c r="F169" s="21">
        <f>G163+G165+G167</f>
        <v>11648.98</v>
      </c>
      <c r="G169" s="21">
        <f>ROUND(F169*E169,2)</f>
        <v>11648.98</v>
      </c>
    </row>
    <row r="170" spans="1:7" ht="0.95" customHeight="1" x14ac:dyDescent="0.25">
      <c r="A170" s="11"/>
      <c r="B170" s="11"/>
      <c r="C170" s="11"/>
      <c r="D170" s="17"/>
      <c r="E170" s="24"/>
      <c r="F170" s="24"/>
      <c r="G170" s="24"/>
    </row>
    <row r="171" spans="1:7" x14ac:dyDescent="0.25">
      <c r="A171" s="6" t="s">
        <v>248</v>
      </c>
      <c r="B171" s="6" t="s">
        <v>11</v>
      </c>
      <c r="C171" s="6" t="s">
        <v>0</v>
      </c>
      <c r="D171" s="13" t="s">
        <v>249</v>
      </c>
      <c r="E171" s="21">
        <f>E202</f>
        <v>1</v>
      </c>
      <c r="F171" s="21">
        <f>F202</f>
        <v>41589.599999999999</v>
      </c>
      <c r="G171" s="21">
        <f>G202</f>
        <v>41589.599999999999</v>
      </c>
    </row>
    <row r="172" spans="1:7" ht="22.5" x14ac:dyDescent="0.25">
      <c r="A172" s="9" t="s">
        <v>250</v>
      </c>
      <c r="B172" s="9" t="s">
        <v>16</v>
      </c>
      <c r="C172" s="9" t="s">
        <v>17</v>
      </c>
      <c r="D172" s="15" t="s">
        <v>251</v>
      </c>
      <c r="E172" s="22">
        <v>524.20000000000005</v>
      </c>
      <c r="F172" s="22">
        <v>14.18</v>
      </c>
      <c r="G172" s="23">
        <f>ROUND(E172*F172,2)</f>
        <v>7433.16</v>
      </c>
    </row>
    <row r="173" spans="1:7" ht="157.5" x14ac:dyDescent="0.25">
      <c r="A173" s="7"/>
      <c r="B173" s="7"/>
      <c r="C173" s="7"/>
      <c r="D173" s="10" t="s">
        <v>252</v>
      </c>
      <c r="E173" s="22"/>
      <c r="F173" s="22"/>
      <c r="G173" s="22"/>
    </row>
    <row r="174" spans="1:7" ht="22.5" x14ac:dyDescent="0.25">
      <c r="A174" s="9" t="s">
        <v>253</v>
      </c>
      <c r="B174" s="9" t="s">
        <v>16</v>
      </c>
      <c r="C174" s="9" t="s">
        <v>17</v>
      </c>
      <c r="D174" s="15" t="s">
        <v>254</v>
      </c>
      <c r="E174" s="22">
        <v>103.68</v>
      </c>
      <c r="F174" s="22">
        <v>18.239999999999998</v>
      </c>
      <c r="G174" s="23">
        <f>ROUND(E174*F174,2)</f>
        <v>1891.12</v>
      </c>
    </row>
    <row r="175" spans="1:7" ht="180" x14ac:dyDescent="0.25">
      <c r="A175" s="7"/>
      <c r="B175" s="7"/>
      <c r="C175" s="7"/>
      <c r="D175" s="10" t="s">
        <v>255</v>
      </c>
      <c r="E175" s="22"/>
      <c r="F175" s="22"/>
      <c r="G175" s="22"/>
    </row>
    <row r="176" spans="1:7" ht="22.5" x14ac:dyDescent="0.25">
      <c r="A176" s="9" t="s">
        <v>256</v>
      </c>
      <c r="B176" s="9" t="s">
        <v>16</v>
      </c>
      <c r="C176" s="9" t="s">
        <v>17</v>
      </c>
      <c r="D176" s="15" t="s">
        <v>257</v>
      </c>
      <c r="E176" s="22">
        <v>103.68</v>
      </c>
      <c r="F176" s="22">
        <v>43.77</v>
      </c>
      <c r="G176" s="23">
        <f>ROUND(E176*F176,2)</f>
        <v>4538.07</v>
      </c>
    </row>
    <row r="177" spans="1:7" ht="180" x14ac:dyDescent="0.25">
      <c r="A177" s="7"/>
      <c r="B177" s="7"/>
      <c r="C177" s="7"/>
      <c r="D177" s="10" t="s">
        <v>258</v>
      </c>
      <c r="E177" s="22"/>
      <c r="F177" s="22"/>
      <c r="G177" s="22"/>
    </row>
    <row r="178" spans="1:7" x14ac:dyDescent="0.25">
      <c r="A178" s="9" t="s">
        <v>259</v>
      </c>
      <c r="B178" s="9" t="s">
        <v>16</v>
      </c>
      <c r="C178" s="9" t="s">
        <v>91</v>
      </c>
      <c r="D178" s="15" t="s">
        <v>260</v>
      </c>
      <c r="E178" s="22">
        <v>10</v>
      </c>
      <c r="F178" s="22">
        <v>35</v>
      </c>
      <c r="G178" s="23">
        <f>ROUND(E178*F178,2)</f>
        <v>350</v>
      </c>
    </row>
    <row r="179" spans="1:7" ht="101.25" x14ac:dyDescent="0.25">
      <c r="A179" s="7"/>
      <c r="B179" s="7"/>
      <c r="C179" s="7"/>
      <c r="D179" s="10" t="s">
        <v>261</v>
      </c>
      <c r="E179" s="22"/>
      <c r="F179" s="22"/>
      <c r="G179" s="22"/>
    </row>
    <row r="180" spans="1:7" ht="22.5" x14ac:dyDescent="0.25">
      <c r="A180" s="9" t="s">
        <v>262</v>
      </c>
      <c r="B180" s="9" t="s">
        <v>16</v>
      </c>
      <c r="C180" s="9" t="s">
        <v>17</v>
      </c>
      <c r="D180" s="15" t="s">
        <v>263</v>
      </c>
      <c r="E180" s="22">
        <v>0.36</v>
      </c>
      <c r="F180" s="22">
        <v>94.02</v>
      </c>
      <c r="G180" s="23">
        <f>ROUND(E180*F180,2)</f>
        <v>33.85</v>
      </c>
    </row>
    <row r="181" spans="1:7" ht="101.25" x14ac:dyDescent="0.25">
      <c r="A181" s="7"/>
      <c r="B181" s="7"/>
      <c r="C181" s="7"/>
      <c r="D181" s="10" t="s">
        <v>264</v>
      </c>
      <c r="E181" s="22"/>
      <c r="F181" s="22"/>
      <c r="G181" s="22"/>
    </row>
    <row r="182" spans="1:7" ht="22.5" x14ac:dyDescent="0.25">
      <c r="A182" s="9" t="s">
        <v>265</v>
      </c>
      <c r="B182" s="9" t="s">
        <v>16</v>
      </c>
      <c r="C182" s="9" t="s">
        <v>17</v>
      </c>
      <c r="D182" s="15" t="s">
        <v>266</v>
      </c>
      <c r="E182" s="22">
        <v>1.7</v>
      </c>
      <c r="F182" s="22">
        <v>20</v>
      </c>
      <c r="G182" s="23">
        <f>ROUND(E182*F182,2)</f>
        <v>34</v>
      </c>
    </row>
    <row r="183" spans="1:7" ht="123.75" x14ac:dyDescent="0.25">
      <c r="A183" s="7"/>
      <c r="B183" s="7"/>
      <c r="C183" s="7"/>
      <c r="D183" s="10" t="s">
        <v>267</v>
      </c>
      <c r="E183" s="22"/>
      <c r="F183" s="22"/>
      <c r="G183" s="22"/>
    </row>
    <row r="184" spans="1:7" x14ac:dyDescent="0.25">
      <c r="A184" s="9" t="s">
        <v>268</v>
      </c>
      <c r="B184" s="9" t="s">
        <v>16</v>
      </c>
      <c r="C184" s="9" t="s">
        <v>17</v>
      </c>
      <c r="D184" s="15" t="s">
        <v>269</v>
      </c>
      <c r="E184" s="22">
        <v>1374.41</v>
      </c>
      <c r="F184" s="22">
        <v>4.58</v>
      </c>
      <c r="G184" s="23">
        <f>ROUND(E184*F184,2)</f>
        <v>6294.8</v>
      </c>
    </row>
    <row r="185" spans="1:7" ht="180" x14ac:dyDescent="0.25">
      <c r="A185" s="7"/>
      <c r="B185" s="7"/>
      <c r="C185" s="7"/>
      <c r="D185" s="10" t="s">
        <v>270</v>
      </c>
      <c r="E185" s="22"/>
      <c r="F185" s="22"/>
      <c r="G185" s="22"/>
    </row>
    <row r="186" spans="1:7" ht="22.5" x14ac:dyDescent="0.25">
      <c r="A186" s="9" t="s">
        <v>271</v>
      </c>
      <c r="B186" s="9" t="s">
        <v>16</v>
      </c>
      <c r="C186" s="9" t="s">
        <v>17</v>
      </c>
      <c r="D186" s="15" t="s">
        <v>272</v>
      </c>
      <c r="E186" s="22">
        <v>1196</v>
      </c>
      <c r="F186" s="22">
        <v>5.27</v>
      </c>
      <c r="G186" s="23">
        <f>ROUND(E186*F186,2)</f>
        <v>6302.92</v>
      </c>
    </row>
    <row r="187" spans="1:7" ht="247.5" x14ac:dyDescent="0.25">
      <c r="A187" s="7"/>
      <c r="B187" s="7"/>
      <c r="C187" s="7"/>
      <c r="D187" s="10" t="s">
        <v>273</v>
      </c>
      <c r="E187" s="22"/>
      <c r="F187" s="22"/>
      <c r="G187" s="22"/>
    </row>
    <row r="188" spans="1:7" x14ac:dyDescent="0.25">
      <c r="A188" s="9" t="s">
        <v>274</v>
      </c>
      <c r="B188" s="9" t="s">
        <v>16</v>
      </c>
      <c r="C188" s="9" t="s">
        <v>17</v>
      </c>
      <c r="D188" s="15" t="s">
        <v>275</v>
      </c>
      <c r="E188" s="22">
        <v>524.20000000000005</v>
      </c>
      <c r="F188" s="22">
        <v>6.55</v>
      </c>
      <c r="G188" s="23">
        <f>ROUND(E188*F188,2)</f>
        <v>3433.51</v>
      </c>
    </row>
    <row r="189" spans="1:7" ht="180" x14ac:dyDescent="0.25">
      <c r="A189" s="7"/>
      <c r="B189" s="7"/>
      <c r="C189" s="7"/>
      <c r="D189" s="10" t="s">
        <v>276</v>
      </c>
      <c r="E189" s="22"/>
      <c r="F189" s="22"/>
      <c r="G189" s="22"/>
    </row>
    <row r="190" spans="1:7" ht="22.5" x14ac:dyDescent="0.25">
      <c r="A190" s="9" t="s">
        <v>277</v>
      </c>
      <c r="B190" s="9" t="s">
        <v>16</v>
      </c>
      <c r="C190" s="9" t="s">
        <v>17</v>
      </c>
      <c r="D190" s="15" t="s">
        <v>278</v>
      </c>
      <c r="E190" s="22">
        <v>421.25</v>
      </c>
      <c r="F190" s="22">
        <v>11.1</v>
      </c>
      <c r="G190" s="23">
        <f>ROUND(E190*F190,2)</f>
        <v>4675.88</v>
      </c>
    </row>
    <row r="191" spans="1:7" ht="168.75" x14ac:dyDescent="0.25">
      <c r="A191" s="7"/>
      <c r="B191" s="7"/>
      <c r="C191" s="7"/>
      <c r="D191" s="10" t="s">
        <v>279</v>
      </c>
      <c r="E191" s="22"/>
      <c r="F191" s="22"/>
      <c r="G191" s="22"/>
    </row>
    <row r="192" spans="1:7" ht="22.5" x14ac:dyDescent="0.25">
      <c r="A192" s="9" t="s">
        <v>280</v>
      </c>
      <c r="B192" s="9" t="s">
        <v>16</v>
      </c>
      <c r="C192" s="9" t="s">
        <v>17</v>
      </c>
      <c r="D192" s="15" t="s">
        <v>281</v>
      </c>
      <c r="E192" s="22">
        <v>96.43</v>
      </c>
      <c r="F192" s="22">
        <v>27.69</v>
      </c>
      <c r="G192" s="23">
        <f>ROUND(E192*F192,2)</f>
        <v>2670.15</v>
      </c>
    </row>
    <row r="193" spans="1:7" ht="123.75" x14ac:dyDescent="0.25">
      <c r="A193" s="7"/>
      <c r="B193" s="7"/>
      <c r="C193" s="7"/>
      <c r="D193" s="10" t="s">
        <v>282</v>
      </c>
      <c r="E193" s="22"/>
      <c r="F193" s="22"/>
      <c r="G193" s="22"/>
    </row>
    <row r="194" spans="1:7" ht="22.5" x14ac:dyDescent="0.25">
      <c r="A194" s="9" t="s">
        <v>283</v>
      </c>
      <c r="B194" s="9" t="s">
        <v>16</v>
      </c>
      <c r="C194" s="9" t="s">
        <v>17</v>
      </c>
      <c r="D194" s="15" t="s">
        <v>284</v>
      </c>
      <c r="E194" s="22">
        <v>49.05</v>
      </c>
      <c r="F194" s="22">
        <v>27.69</v>
      </c>
      <c r="G194" s="23">
        <f>ROUND(E194*F194,2)</f>
        <v>1358.19</v>
      </c>
    </row>
    <row r="195" spans="1:7" ht="123.75" x14ac:dyDescent="0.25">
      <c r="A195" s="7"/>
      <c r="B195" s="7"/>
      <c r="C195" s="7"/>
      <c r="D195" s="10" t="s">
        <v>285</v>
      </c>
      <c r="E195" s="22"/>
      <c r="F195" s="22"/>
      <c r="G195" s="22"/>
    </row>
    <row r="196" spans="1:7" ht="22.5" x14ac:dyDescent="0.25">
      <c r="A196" s="9" t="s">
        <v>286</v>
      </c>
      <c r="B196" s="9" t="s">
        <v>16</v>
      </c>
      <c r="C196" s="9" t="s">
        <v>17</v>
      </c>
      <c r="D196" s="15" t="s">
        <v>287</v>
      </c>
      <c r="E196" s="22">
        <v>22.71</v>
      </c>
      <c r="F196" s="22">
        <v>27.69</v>
      </c>
      <c r="G196" s="23">
        <f>ROUND(E196*F196,2)</f>
        <v>628.84</v>
      </c>
    </row>
    <row r="197" spans="1:7" ht="123.75" x14ac:dyDescent="0.25">
      <c r="A197" s="7"/>
      <c r="B197" s="7"/>
      <c r="C197" s="7"/>
      <c r="D197" s="10" t="s">
        <v>288</v>
      </c>
      <c r="E197" s="22"/>
      <c r="F197" s="22"/>
      <c r="G197" s="22"/>
    </row>
    <row r="198" spans="1:7" x14ac:dyDescent="0.25">
      <c r="A198" s="9" t="s">
        <v>289</v>
      </c>
      <c r="B198" s="9" t="s">
        <v>16</v>
      </c>
      <c r="C198" s="9" t="s">
        <v>21</v>
      </c>
      <c r="D198" s="15" t="s">
        <v>290</v>
      </c>
      <c r="E198" s="22">
        <v>136.85</v>
      </c>
      <c r="F198" s="22">
        <v>8.5</v>
      </c>
      <c r="G198" s="23">
        <f>ROUND(E198*F198,2)</f>
        <v>1163.23</v>
      </c>
    </row>
    <row r="199" spans="1:7" ht="67.5" x14ac:dyDescent="0.25">
      <c r="A199" s="7"/>
      <c r="B199" s="7"/>
      <c r="C199" s="7"/>
      <c r="D199" s="10" t="s">
        <v>291</v>
      </c>
      <c r="E199" s="22"/>
      <c r="F199" s="22"/>
      <c r="G199" s="22"/>
    </row>
    <row r="200" spans="1:7" x14ac:dyDescent="0.25">
      <c r="A200" s="9" t="s">
        <v>292</v>
      </c>
      <c r="B200" s="9" t="s">
        <v>16</v>
      </c>
      <c r="C200" s="9" t="s">
        <v>21</v>
      </c>
      <c r="D200" s="15" t="s">
        <v>293</v>
      </c>
      <c r="E200" s="22">
        <v>62.55</v>
      </c>
      <c r="F200" s="22">
        <v>12.5</v>
      </c>
      <c r="G200" s="23">
        <f>ROUND(E200*F200,2)</f>
        <v>781.88</v>
      </c>
    </row>
    <row r="201" spans="1:7" ht="67.5" x14ac:dyDescent="0.25">
      <c r="A201" s="7"/>
      <c r="B201" s="7"/>
      <c r="C201" s="7"/>
      <c r="D201" s="10" t="s">
        <v>294</v>
      </c>
      <c r="E201" s="22"/>
      <c r="F201" s="22"/>
      <c r="G201" s="22"/>
    </row>
    <row r="202" spans="1:7" x14ac:dyDescent="0.25">
      <c r="A202" s="7"/>
      <c r="B202" s="7"/>
      <c r="C202" s="7"/>
      <c r="D202" s="16" t="s">
        <v>295</v>
      </c>
      <c r="E202" s="22">
        <v>1</v>
      </c>
      <c r="F202" s="21">
        <f>G172+G174+G176+G178+G180+G182+G184+G186+G188+G190+G192+G194+G196+G198+G200</f>
        <v>41589.599999999999</v>
      </c>
      <c r="G202" s="21">
        <f>ROUND(F202*E202,2)</f>
        <v>41589.599999999999</v>
      </c>
    </row>
    <row r="203" spans="1:7" ht="0.95" customHeight="1" x14ac:dyDescent="0.25">
      <c r="A203" s="11"/>
      <c r="B203" s="11"/>
      <c r="C203" s="11"/>
      <c r="D203" s="17"/>
      <c r="E203" s="24"/>
      <c r="F203" s="24"/>
      <c r="G203" s="24"/>
    </row>
    <row r="204" spans="1:7" x14ac:dyDescent="0.25">
      <c r="A204" s="6" t="s">
        <v>296</v>
      </c>
      <c r="B204" s="6" t="s">
        <v>11</v>
      </c>
      <c r="C204" s="6" t="s">
        <v>0</v>
      </c>
      <c r="D204" s="13" t="s">
        <v>297</v>
      </c>
      <c r="E204" s="21">
        <f>E233</f>
        <v>1</v>
      </c>
      <c r="F204" s="21">
        <f>F233</f>
        <v>51021.24</v>
      </c>
      <c r="G204" s="21">
        <f>G233</f>
        <v>51021.24</v>
      </c>
    </row>
    <row r="205" spans="1:7" ht="22.5" x14ac:dyDescent="0.25">
      <c r="A205" s="9" t="s">
        <v>298</v>
      </c>
      <c r="B205" s="9" t="s">
        <v>16</v>
      </c>
      <c r="C205" s="9" t="s">
        <v>17</v>
      </c>
      <c r="D205" s="15" t="s">
        <v>299</v>
      </c>
      <c r="E205" s="22">
        <v>5.35</v>
      </c>
      <c r="F205" s="22">
        <v>40.36</v>
      </c>
      <c r="G205" s="23">
        <f>ROUND(E205*F205,2)</f>
        <v>215.93</v>
      </c>
    </row>
    <row r="206" spans="1:7" ht="213.75" x14ac:dyDescent="0.25">
      <c r="A206" s="7"/>
      <c r="B206" s="7"/>
      <c r="C206" s="7"/>
      <c r="D206" s="10" t="s">
        <v>300</v>
      </c>
      <c r="E206" s="22"/>
      <c r="F206" s="22"/>
      <c r="G206" s="22"/>
    </row>
    <row r="207" spans="1:7" ht="22.5" x14ac:dyDescent="0.25">
      <c r="A207" s="9" t="s">
        <v>301</v>
      </c>
      <c r="B207" s="9" t="s">
        <v>16</v>
      </c>
      <c r="C207" s="9" t="s">
        <v>17</v>
      </c>
      <c r="D207" s="15" t="s">
        <v>302</v>
      </c>
      <c r="E207" s="22">
        <v>139.85</v>
      </c>
      <c r="F207" s="22">
        <v>44.27</v>
      </c>
      <c r="G207" s="23">
        <f>ROUND(E207*F207,2)</f>
        <v>6191.16</v>
      </c>
    </row>
    <row r="208" spans="1:7" ht="135" x14ac:dyDescent="0.25">
      <c r="A208" s="7"/>
      <c r="B208" s="7"/>
      <c r="C208" s="7"/>
      <c r="D208" s="10" t="s">
        <v>303</v>
      </c>
      <c r="E208" s="22"/>
      <c r="F208" s="22"/>
      <c r="G208" s="22"/>
    </row>
    <row r="209" spans="1:7" x14ac:dyDescent="0.25">
      <c r="A209" s="9" t="s">
        <v>304</v>
      </c>
      <c r="B209" s="9" t="s">
        <v>16</v>
      </c>
      <c r="C209" s="9" t="s">
        <v>21</v>
      </c>
      <c r="D209" s="15" t="s">
        <v>305</v>
      </c>
      <c r="E209" s="22">
        <v>35.25</v>
      </c>
      <c r="F209" s="22">
        <v>8.27</v>
      </c>
      <c r="G209" s="23">
        <f>ROUND(E209*F209,2)</f>
        <v>291.52</v>
      </c>
    </row>
    <row r="210" spans="1:7" ht="112.5" x14ac:dyDescent="0.25">
      <c r="A210" s="7"/>
      <c r="B210" s="7"/>
      <c r="C210" s="7"/>
      <c r="D210" s="10" t="s">
        <v>306</v>
      </c>
      <c r="E210" s="22"/>
      <c r="F210" s="22"/>
      <c r="G210" s="22"/>
    </row>
    <row r="211" spans="1:7" ht="22.5" x14ac:dyDescent="0.25">
      <c r="A211" s="9" t="s">
        <v>307</v>
      </c>
      <c r="B211" s="9" t="s">
        <v>16</v>
      </c>
      <c r="C211" s="9" t="s">
        <v>17</v>
      </c>
      <c r="D211" s="15" t="s">
        <v>308</v>
      </c>
      <c r="E211" s="22">
        <v>125.55</v>
      </c>
      <c r="F211" s="22">
        <v>39.83</v>
      </c>
      <c r="G211" s="23">
        <f>ROUND(E211*F211,2)</f>
        <v>5000.66</v>
      </c>
    </row>
    <row r="212" spans="1:7" ht="180" x14ac:dyDescent="0.25">
      <c r="A212" s="7"/>
      <c r="B212" s="7"/>
      <c r="C212" s="7"/>
      <c r="D212" s="10" t="s">
        <v>309</v>
      </c>
      <c r="E212" s="22"/>
      <c r="F212" s="22"/>
      <c r="G212" s="22"/>
    </row>
    <row r="213" spans="1:7" x14ac:dyDescent="0.25">
      <c r="A213" s="9" t="s">
        <v>310</v>
      </c>
      <c r="B213" s="9" t="s">
        <v>16</v>
      </c>
      <c r="C213" s="9" t="s">
        <v>17</v>
      </c>
      <c r="D213" s="15" t="s">
        <v>311</v>
      </c>
      <c r="E213" s="22">
        <v>194.3</v>
      </c>
      <c r="F213" s="22">
        <v>39.83</v>
      </c>
      <c r="G213" s="23">
        <f>ROUND(E213*F213,2)</f>
        <v>7738.97</v>
      </c>
    </row>
    <row r="214" spans="1:7" ht="168.75" x14ac:dyDescent="0.25">
      <c r="A214" s="7"/>
      <c r="B214" s="7"/>
      <c r="C214" s="7"/>
      <c r="D214" s="10" t="s">
        <v>312</v>
      </c>
      <c r="E214" s="22"/>
      <c r="F214" s="22"/>
      <c r="G214" s="22"/>
    </row>
    <row r="215" spans="1:7" ht="22.5" x14ac:dyDescent="0.25">
      <c r="A215" s="9" t="s">
        <v>313</v>
      </c>
      <c r="B215" s="9" t="s">
        <v>16</v>
      </c>
      <c r="C215" s="9" t="s">
        <v>17</v>
      </c>
      <c r="D215" s="15" t="s">
        <v>314</v>
      </c>
      <c r="E215" s="22">
        <v>111</v>
      </c>
      <c r="F215" s="22">
        <v>39.83</v>
      </c>
      <c r="G215" s="23">
        <f>ROUND(E215*F215,2)</f>
        <v>4421.13</v>
      </c>
    </row>
    <row r="216" spans="1:7" ht="393.75" x14ac:dyDescent="0.25">
      <c r="A216" s="7"/>
      <c r="B216" s="7"/>
      <c r="C216" s="7"/>
      <c r="D216" s="10" t="s">
        <v>315</v>
      </c>
      <c r="E216" s="22"/>
      <c r="F216" s="22"/>
      <c r="G216" s="22"/>
    </row>
    <row r="217" spans="1:7" ht="22.5" x14ac:dyDescent="0.25">
      <c r="A217" s="9" t="s">
        <v>316</v>
      </c>
      <c r="B217" s="9" t="s">
        <v>16</v>
      </c>
      <c r="C217" s="9" t="s">
        <v>17</v>
      </c>
      <c r="D217" s="15" t="s">
        <v>317</v>
      </c>
      <c r="E217" s="22">
        <v>551.5</v>
      </c>
      <c r="F217" s="22">
        <v>43.79</v>
      </c>
      <c r="G217" s="23">
        <f>ROUND(E217*F217,2)</f>
        <v>24150.19</v>
      </c>
    </row>
    <row r="218" spans="1:7" ht="112.5" x14ac:dyDescent="0.25">
      <c r="A218" s="7"/>
      <c r="B218" s="7"/>
      <c r="C218" s="7"/>
      <c r="D218" s="10" t="s">
        <v>318</v>
      </c>
      <c r="E218" s="22"/>
      <c r="F218" s="22"/>
      <c r="G218" s="22"/>
    </row>
    <row r="219" spans="1:7" ht="22.5" x14ac:dyDescent="0.25">
      <c r="A219" s="9" t="s">
        <v>319</v>
      </c>
      <c r="B219" s="9" t="s">
        <v>16</v>
      </c>
      <c r="C219" s="9" t="s">
        <v>17</v>
      </c>
      <c r="D219" s="15" t="s">
        <v>320</v>
      </c>
      <c r="E219" s="22">
        <v>23.6</v>
      </c>
      <c r="F219" s="22">
        <v>45.54</v>
      </c>
      <c r="G219" s="23">
        <f>ROUND(E219*F219,2)</f>
        <v>1074.74</v>
      </c>
    </row>
    <row r="220" spans="1:7" ht="112.5" x14ac:dyDescent="0.25">
      <c r="A220" s="7"/>
      <c r="B220" s="7"/>
      <c r="C220" s="7"/>
      <c r="D220" s="10" t="s">
        <v>318</v>
      </c>
      <c r="E220" s="22"/>
      <c r="F220" s="22"/>
      <c r="G220" s="22"/>
    </row>
    <row r="221" spans="1:7" ht="22.5" x14ac:dyDescent="0.25">
      <c r="A221" s="9" t="s">
        <v>321</v>
      </c>
      <c r="B221" s="9" t="s">
        <v>16</v>
      </c>
      <c r="C221" s="9" t="s">
        <v>17</v>
      </c>
      <c r="D221" s="15" t="s">
        <v>322</v>
      </c>
      <c r="E221" s="22">
        <v>4.5</v>
      </c>
      <c r="F221" s="22">
        <v>45.54</v>
      </c>
      <c r="G221" s="23">
        <f>ROUND(E221*F221,2)</f>
        <v>204.93</v>
      </c>
    </row>
    <row r="222" spans="1:7" ht="146.25" x14ac:dyDescent="0.25">
      <c r="A222" s="7"/>
      <c r="B222" s="7"/>
      <c r="C222" s="7"/>
      <c r="D222" s="10" t="s">
        <v>323</v>
      </c>
      <c r="E222" s="22"/>
      <c r="F222" s="22"/>
      <c r="G222" s="22"/>
    </row>
    <row r="223" spans="1:7" ht="22.5" x14ac:dyDescent="0.25">
      <c r="A223" s="9" t="s">
        <v>324</v>
      </c>
      <c r="B223" s="9" t="s">
        <v>16</v>
      </c>
      <c r="C223" s="9" t="s">
        <v>21</v>
      </c>
      <c r="D223" s="15" t="s">
        <v>325</v>
      </c>
      <c r="E223" s="22">
        <v>33.700000000000003</v>
      </c>
      <c r="F223" s="22">
        <v>32.4</v>
      </c>
      <c r="G223" s="23">
        <f>ROUND(E223*F223,2)</f>
        <v>1091.8800000000001</v>
      </c>
    </row>
    <row r="224" spans="1:7" ht="135" x14ac:dyDescent="0.25">
      <c r="A224" s="7"/>
      <c r="B224" s="7"/>
      <c r="C224" s="7"/>
      <c r="D224" s="10" t="s">
        <v>326</v>
      </c>
      <c r="E224" s="22"/>
      <c r="F224" s="22"/>
      <c r="G224" s="22"/>
    </row>
    <row r="225" spans="1:7" x14ac:dyDescent="0.25">
      <c r="A225" s="9" t="s">
        <v>327</v>
      </c>
      <c r="B225" s="9" t="s">
        <v>16</v>
      </c>
      <c r="C225" s="9" t="s">
        <v>21</v>
      </c>
      <c r="D225" s="15" t="s">
        <v>328</v>
      </c>
      <c r="E225" s="22">
        <v>11.05</v>
      </c>
      <c r="F225" s="22">
        <v>17.38</v>
      </c>
      <c r="G225" s="23">
        <f>ROUND(E225*F225,2)</f>
        <v>192.05</v>
      </c>
    </row>
    <row r="226" spans="1:7" ht="78.75" x14ac:dyDescent="0.25">
      <c r="A226" s="7"/>
      <c r="B226" s="7"/>
      <c r="C226" s="7"/>
      <c r="D226" s="10" t="s">
        <v>329</v>
      </c>
      <c r="E226" s="22"/>
      <c r="F226" s="22"/>
      <c r="G226" s="22"/>
    </row>
    <row r="227" spans="1:7" x14ac:dyDescent="0.25">
      <c r="A227" s="9" t="s">
        <v>330</v>
      </c>
      <c r="B227" s="9" t="s">
        <v>16</v>
      </c>
      <c r="C227" s="9" t="s">
        <v>21</v>
      </c>
      <c r="D227" s="15" t="s">
        <v>331</v>
      </c>
      <c r="E227" s="22">
        <v>7.2</v>
      </c>
      <c r="F227" s="22">
        <v>4.9400000000000004</v>
      </c>
      <c r="G227" s="23">
        <f>ROUND(E227*F227,2)</f>
        <v>35.57</v>
      </c>
    </row>
    <row r="228" spans="1:7" ht="67.5" x14ac:dyDescent="0.25">
      <c r="A228" s="7"/>
      <c r="B228" s="7"/>
      <c r="C228" s="7"/>
      <c r="D228" s="10" t="s">
        <v>332</v>
      </c>
      <c r="E228" s="22"/>
      <c r="F228" s="22"/>
      <c r="G228" s="22"/>
    </row>
    <row r="229" spans="1:7" x14ac:dyDescent="0.25">
      <c r="A229" s="9" t="s">
        <v>333</v>
      </c>
      <c r="B229" s="9" t="s">
        <v>16</v>
      </c>
      <c r="C229" s="9" t="s">
        <v>21</v>
      </c>
      <c r="D229" s="15" t="s">
        <v>334</v>
      </c>
      <c r="E229" s="22">
        <v>22.5</v>
      </c>
      <c r="F229" s="22">
        <v>5.74</v>
      </c>
      <c r="G229" s="23">
        <f>ROUND(E229*F229,2)</f>
        <v>129.15</v>
      </c>
    </row>
    <row r="230" spans="1:7" ht="45" x14ac:dyDescent="0.25">
      <c r="A230" s="7"/>
      <c r="B230" s="7"/>
      <c r="C230" s="7"/>
      <c r="D230" s="10" t="s">
        <v>335</v>
      </c>
      <c r="E230" s="22"/>
      <c r="F230" s="22"/>
      <c r="G230" s="22"/>
    </row>
    <row r="231" spans="1:7" x14ac:dyDescent="0.25">
      <c r="A231" s="9" t="s">
        <v>336</v>
      </c>
      <c r="B231" s="9" t="s">
        <v>16</v>
      </c>
      <c r="C231" s="9" t="s">
        <v>17</v>
      </c>
      <c r="D231" s="15" t="s">
        <v>337</v>
      </c>
      <c r="E231" s="22">
        <v>8</v>
      </c>
      <c r="F231" s="22">
        <v>35.42</v>
      </c>
      <c r="G231" s="23">
        <f>ROUND(E231*F231,2)</f>
        <v>283.36</v>
      </c>
    </row>
    <row r="232" spans="1:7" ht="101.25" x14ac:dyDescent="0.25">
      <c r="A232" s="7"/>
      <c r="B232" s="7"/>
      <c r="C232" s="7"/>
      <c r="D232" s="10" t="s">
        <v>338</v>
      </c>
      <c r="E232" s="22"/>
      <c r="F232" s="22"/>
      <c r="G232" s="22"/>
    </row>
    <row r="233" spans="1:7" x14ac:dyDescent="0.25">
      <c r="A233" s="7"/>
      <c r="B233" s="7"/>
      <c r="C233" s="7"/>
      <c r="D233" s="16" t="s">
        <v>339</v>
      </c>
      <c r="E233" s="22">
        <v>1</v>
      </c>
      <c r="F233" s="21">
        <f>G205+G207+G209+G211+G213+G215+G217+G219+G221+G223+G225+G227+G229+G231</f>
        <v>51021.24</v>
      </c>
      <c r="G233" s="21">
        <f>ROUND(F233*E233,2)</f>
        <v>51021.24</v>
      </c>
    </row>
    <row r="234" spans="1:7" ht="0.95" customHeight="1" x14ac:dyDescent="0.25">
      <c r="A234" s="11"/>
      <c r="B234" s="11"/>
      <c r="C234" s="11"/>
      <c r="D234" s="17"/>
      <c r="E234" s="24"/>
      <c r="F234" s="24"/>
      <c r="G234" s="24"/>
    </row>
    <row r="235" spans="1:7" x14ac:dyDescent="0.25">
      <c r="A235" s="6" t="s">
        <v>340</v>
      </c>
      <c r="B235" s="6" t="s">
        <v>11</v>
      </c>
      <c r="C235" s="6" t="s">
        <v>0</v>
      </c>
      <c r="D235" s="13" t="s">
        <v>341</v>
      </c>
      <c r="E235" s="21">
        <f>E270</f>
        <v>1</v>
      </c>
      <c r="F235" s="21">
        <f>F270</f>
        <v>39909.339999999997</v>
      </c>
      <c r="G235" s="21">
        <f>G270</f>
        <v>39909.339999999997</v>
      </c>
    </row>
    <row r="236" spans="1:7" ht="22.5" x14ac:dyDescent="0.25">
      <c r="A236" s="9" t="s">
        <v>342</v>
      </c>
      <c r="B236" s="9" t="s">
        <v>16</v>
      </c>
      <c r="C236" s="9" t="s">
        <v>17</v>
      </c>
      <c r="D236" s="15" t="s">
        <v>343</v>
      </c>
      <c r="E236" s="22">
        <v>47.29</v>
      </c>
      <c r="F236" s="22">
        <v>183.16</v>
      </c>
      <c r="G236" s="23">
        <f>ROUND(E236*F236,2)</f>
        <v>8661.64</v>
      </c>
    </row>
    <row r="237" spans="1:7" ht="270" x14ac:dyDescent="0.25">
      <c r="A237" s="7"/>
      <c r="B237" s="7"/>
      <c r="C237" s="7"/>
      <c r="D237" s="10" t="s">
        <v>344</v>
      </c>
      <c r="E237" s="22"/>
      <c r="F237" s="22"/>
      <c r="G237" s="22"/>
    </row>
    <row r="238" spans="1:7" x14ac:dyDescent="0.25">
      <c r="A238" s="9" t="s">
        <v>345</v>
      </c>
      <c r="B238" s="9" t="s">
        <v>16</v>
      </c>
      <c r="C238" s="9" t="s">
        <v>17</v>
      </c>
      <c r="D238" s="15" t="s">
        <v>346</v>
      </c>
      <c r="E238" s="22">
        <v>15.79</v>
      </c>
      <c r="F238" s="22">
        <v>140.69999999999999</v>
      </c>
      <c r="G238" s="23">
        <f>ROUND(E238*F238,2)</f>
        <v>2221.65</v>
      </c>
    </row>
    <row r="239" spans="1:7" ht="258.75" x14ac:dyDescent="0.25">
      <c r="A239" s="7"/>
      <c r="B239" s="7"/>
      <c r="C239" s="7"/>
      <c r="D239" s="10" t="s">
        <v>347</v>
      </c>
      <c r="E239" s="22"/>
      <c r="F239" s="22"/>
      <c r="G239" s="22"/>
    </row>
    <row r="240" spans="1:7" ht="22.5" x14ac:dyDescent="0.25">
      <c r="A240" s="9" t="s">
        <v>348</v>
      </c>
      <c r="B240" s="9" t="s">
        <v>16</v>
      </c>
      <c r="C240" s="9" t="s">
        <v>17</v>
      </c>
      <c r="D240" s="15" t="s">
        <v>349</v>
      </c>
      <c r="E240" s="22">
        <v>47.29</v>
      </c>
      <c r="F240" s="22">
        <v>318.12</v>
      </c>
      <c r="G240" s="23">
        <f>ROUND(E240*F240,2)</f>
        <v>15043.89</v>
      </c>
    </row>
    <row r="241" spans="1:7" ht="270" x14ac:dyDescent="0.25">
      <c r="A241" s="7"/>
      <c r="B241" s="7"/>
      <c r="C241" s="7"/>
      <c r="D241" s="10" t="s">
        <v>350</v>
      </c>
      <c r="E241" s="22"/>
      <c r="F241" s="22"/>
      <c r="G241" s="22"/>
    </row>
    <row r="242" spans="1:7" x14ac:dyDescent="0.25">
      <c r="A242" s="9" t="s">
        <v>351</v>
      </c>
      <c r="B242" s="9" t="s">
        <v>16</v>
      </c>
      <c r="C242" s="9" t="s">
        <v>17</v>
      </c>
      <c r="D242" s="15" t="s">
        <v>352</v>
      </c>
      <c r="E242" s="22">
        <v>15.79</v>
      </c>
      <c r="F242" s="22">
        <v>84.25</v>
      </c>
      <c r="G242" s="23">
        <f>ROUND(E242*F242,2)</f>
        <v>1330.31</v>
      </c>
    </row>
    <row r="243" spans="1:7" ht="180" x14ac:dyDescent="0.25">
      <c r="A243" s="7"/>
      <c r="B243" s="7"/>
      <c r="C243" s="7"/>
      <c r="D243" s="10" t="s">
        <v>353</v>
      </c>
      <c r="E243" s="22"/>
      <c r="F243" s="22"/>
      <c r="G243" s="22"/>
    </row>
    <row r="244" spans="1:7" ht="22.5" x14ac:dyDescent="0.25">
      <c r="A244" s="9" t="s">
        <v>354</v>
      </c>
      <c r="B244" s="9" t="s">
        <v>16</v>
      </c>
      <c r="C244" s="9" t="s">
        <v>65</v>
      </c>
      <c r="D244" s="15" t="s">
        <v>355</v>
      </c>
      <c r="E244" s="22">
        <v>2</v>
      </c>
      <c r="F244" s="22">
        <v>560.16</v>
      </c>
      <c r="G244" s="23">
        <f>ROUND(E244*F244,2)</f>
        <v>1120.32</v>
      </c>
    </row>
    <row r="245" spans="1:7" ht="123.75" x14ac:dyDescent="0.25">
      <c r="A245" s="7"/>
      <c r="B245" s="7"/>
      <c r="C245" s="7"/>
      <c r="D245" s="10" t="s">
        <v>356</v>
      </c>
      <c r="E245" s="22"/>
      <c r="F245" s="22"/>
      <c r="G245" s="22"/>
    </row>
    <row r="246" spans="1:7" ht="22.5" x14ac:dyDescent="0.25">
      <c r="A246" s="9" t="s">
        <v>357</v>
      </c>
      <c r="B246" s="9" t="s">
        <v>16</v>
      </c>
      <c r="C246" s="9" t="s">
        <v>65</v>
      </c>
      <c r="D246" s="15" t="s">
        <v>358</v>
      </c>
      <c r="E246" s="22">
        <v>1</v>
      </c>
      <c r="F246" s="22">
        <v>736.03</v>
      </c>
      <c r="G246" s="23">
        <f>ROUND(E246*F246,2)</f>
        <v>736.03</v>
      </c>
    </row>
    <row r="247" spans="1:7" ht="135" x14ac:dyDescent="0.25">
      <c r="A247" s="7"/>
      <c r="B247" s="7"/>
      <c r="C247" s="7"/>
      <c r="D247" s="10" t="s">
        <v>359</v>
      </c>
      <c r="E247" s="22"/>
      <c r="F247" s="22"/>
      <c r="G247" s="22"/>
    </row>
    <row r="248" spans="1:7" ht="22.5" x14ac:dyDescent="0.25">
      <c r="A248" s="9" t="s">
        <v>360</v>
      </c>
      <c r="B248" s="9" t="s">
        <v>16</v>
      </c>
      <c r="C248" s="9" t="s">
        <v>65</v>
      </c>
      <c r="D248" s="15" t="s">
        <v>361</v>
      </c>
      <c r="E248" s="22">
        <v>1</v>
      </c>
      <c r="F248" s="22">
        <v>736.03</v>
      </c>
      <c r="G248" s="23">
        <f>ROUND(E248*F248,2)</f>
        <v>736.03</v>
      </c>
    </row>
    <row r="249" spans="1:7" ht="123.75" x14ac:dyDescent="0.25">
      <c r="A249" s="7"/>
      <c r="B249" s="7"/>
      <c r="C249" s="7"/>
      <c r="D249" s="10" t="s">
        <v>362</v>
      </c>
      <c r="E249" s="22"/>
      <c r="F249" s="22"/>
      <c r="G249" s="22"/>
    </row>
    <row r="250" spans="1:7" ht="22.5" x14ac:dyDescent="0.25">
      <c r="A250" s="9" t="s">
        <v>363</v>
      </c>
      <c r="B250" s="9" t="s">
        <v>16</v>
      </c>
      <c r="C250" s="9" t="s">
        <v>65</v>
      </c>
      <c r="D250" s="15" t="s">
        <v>364</v>
      </c>
      <c r="E250" s="22">
        <v>1</v>
      </c>
      <c r="F250" s="22">
        <v>844.04</v>
      </c>
      <c r="G250" s="23">
        <f>ROUND(E250*F250,2)</f>
        <v>844.04</v>
      </c>
    </row>
    <row r="251" spans="1:7" ht="225" x14ac:dyDescent="0.25">
      <c r="A251" s="7"/>
      <c r="B251" s="7"/>
      <c r="C251" s="7"/>
      <c r="D251" s="10" t="s">
        <v>365</v>
      </c>
      <c r="E251" s="22"/>
      <c r="F251" s="22"/>
      <c r="G251" s="22"/>
    </row>
    <row r="252" spans="1:7" x14ac:dyDescent="0.25">
      <c r="A252" s="9" t="s">
        <v>366</v>
      </c>
      <c r="B252" s="9" t="s">
        <v>16</v>
      </c>
      <c r="C252" s="9" t="s">
        <v>65</v>
      </c>
      <c r="D252" s="15" t="s">
        <v>367</v>
      </c>
      <c r="E252" s="22">
        <v>1</v>
      </c>
      <c r="F252" s="22">
        <v>886.58</v>
      </c>
      <c r="G252" s="23">
        <f>ROUND(E252*F252,2)</f>
        <v>886.58</v>
      </c>
    </row>
    <row r="253" spans="1:7" ht="101.25" x14ac:dyDescent="0.25">
      <c r="A253" s="7"/>
      <c r="B253" s="7"/>
      <c r="C253" s="7"/>
      <c r="D253" s="10" t="s">
        <v>368</v>
      </c>
      <c r="E253" s="22"/>
      <c r="F253" s="22"/>
      <c r="G253" s="22"/>
    </row>
    <row r="254" spans="1:7" x14ac:dyDescent="0.25">
      <c r="A254" s="9" t="s">
        <v>369</v>
      </c>
      <c r="B254" s="9" t="s">
        <v>16</v>
      </c>
      <c r="C254" s="9" t="s">
        <v>65</v>
      </c>
      <c r="D254" s="15" t="s">
        <v>370</v>
      </c>
      <c r="E254" s="22">
        <v>8</v>
      </c>
      <c r="F254" s="22">
        <v>88.89</v>
      </c>
      <c r="G254" s="23">
        <f>ROUND(E254*F254,2)</f>
        <v>711.12</v>
      </c>
    </row>
    <row r="255" spans="1:7" ht="67.5" x14ac:dyDescent="0.25">
      <c r="A255" s="7"/>
      <c r="B255" s="7"/>
      <c r="C255" s="7"/>
      <c r="D255" s="10" t="s">
        <v>371</v>
      </c>
      <c r="E255" s="22"/>
      <c r="F255" s="22"/>
      <c r="G255" s="22"/>
    </row>
    <row r="256" spans="1:7" x14ac:dyDescent="0.25">
      <c r="A256" s="9" t="s">
        <v>372</v>
      </c>
      <c r="B256" s="9" t="s">
        <v>16</v>
      </c>
      <c r="C256" s="9" t="s">
        <v>65</v>
      </c>
      <c r="D256" s="15" t="s">
        <v>373</v>
      </c>
      <c r="E256" s="22">
        <v>2</v>
      </c>
      <c r="F256" s="22">
        <v>72.06</v>
      </c>
      <c r="G256" s="23">
        <f>ROUND(E256*F256,2)</f>
        <v>144.12</v>
      </c>
    </row>
    <row r="257" spans="1:7" ht="67.5" x14ac:dyDescent="0.25">
      <c r="A257" s="7"/>
      <c r="B257" s="7"/>
      <c r="C257" s="7"/>
      <c r="D257" s="10" t="s">
        <v>374</v>
      </c>
      <c r="E257" s="22"/>
      <c r="F257" s="22"/>
      <c r="G257" s="22"/>
    </row>
    <row r="258" spans="1:7" x14ac:dyDescent="0.25">
      <c r="A258" s="9" t="s">
        <v>375</v>
      </c>
      <c r="B258" s="9" t="s">
        <v>16</v>
      </c>
      <c r="C258" s="9" t="s">
        <v>17</v>
      </c>
      <c r="D258" s="15" t="s">
        <v>376</v>
      </c>
      <c r="E258" s="22">
        <v>49.29</v>
      </c>
      <c r="F258" s="22">
        <v>80</v>
      </c>
      <c r="G258" s="23">
        <f>ROUND(E258*F258,2)</f>
        <v>3943.2</v>
      </c>
    </row>
    <row r="259" spans="1:7" ht="67.5" x14ac:dyDescent="0.25">
      <c r="A259" s="7"/>
      <c r="B259" s="7"/>
      <c r="C259" s="7"/>
      <c r="D259" s="10" t="s">
        <v>377</v>
      </c>
      <c r="E259" s="22"/>
      <c r="F259" s="22"/>
      <c r="G259" s="22"/>
    </row>
    <row r="260" spans="1:7" ht="22.5" x14ac:dyDescent="0.25">
      <c r="A260" s="9" t="s">
        <v>378</v>
      </c>
      <c r="B260" s="9" t="s">
        <v>16</v>
      </c>
      <c r="C260" s="9" t="s">
        <v>17</v>
      </c>
      <c r="D260" s="15" t="s">
        <v>379</v>
      </c>
      <c r="E260" s="22">
        <v>11</v>
      </c>
      <c r="F260" s="22">
        <v>24.76</v>
      </c>
      <c r="G260" s="23">
        <f>ROUND(E260*F260,2)</f>
        <v>272.36</v>
      </c>
    </row>
    <row r="261" spans="1:7" ht="67.5" x14ac:dyDescent="0.25">
      <c r="A261" s="7"/>
      <c r="B261" s="7"/>
      <c r="C261" s="7"/>
      <c r="D261" s="10" t="s">
        <v>380</v>
      </c>
      <c r="E261" s="22"/>
      <c r="F261" s="22"/>
      <c r="G261" s="22"/>
    </row>
    <row r="262" spans="1:7" ht="22.5" x14ac:dyDescent="0.25">
      <c r="A262" s="9" t="s">
        <v>381</v>
      </c>
      <c r="B262" s="9" t="s">
        <v>16</v>
      </c>
      <c r="C262" s="9" t="s">
        <v>17</v>
      </c>
      <c r="D262" s="15" t="s">
        <v>382</v>
      </c>
      <c r="E262" s="22">
        <v>3.9</v>
      </c>
      <c r="F262" s="22">
        <v>172.34</v>
      </c>
      <c r="G262" s="23">
        <f>ROUND(E262*F262,2)</f>
        <v>672.13</v>
      </c>
    </row>
    <row r="263" spans="1:7" ht="236.25" x14ac:dyDescent="0.25">
      <c r="A263" s="7"/>
      <c r="B263" s="7"/>
      <c r="C263" s="7"/>
      <c r="D263" s="10" t="s">
        <v>383</v>
      </c>
      <c r="E263" s="22"/>
      <c r="F263" s="22"/>
      <c r="G263" s="22"/>
    </row>
    <row r="264" spans="1:7" x14ac:dyDescent="0.25">
      <c r="A264" s="9" t="s">
        <v>384</v>
      </c>
      <c r="B264" s="9" t="s">
        <v>16</v>
      </c>
      <c r="C264" s="9" t="s">
        <v>65</v>
      </c>
      <c r="D264" s="15" t="s">
        <v>385</v>
      </c>
      <c r="E264" s="22">
        <v>5</v>
      </c>
      <c r="F264" s="22">
        <v>70</v>
      </c>
      <c r="G264" s="23">
        <f>ROUND(E264*F264,2)</f>
        <v>350</v>
      </c>
    </row>
    <row r="265" spans="1:7" ht="56.25" x14ac:dyDescent="0.25">
      <c r="A265" s="7"/>
      <c r="B265" s="7"/>
      <c r="C265" s="7"/>
      <c r="D265" s="10" t="s">
        <v>386</v>
      </c>
      <c r="E265" s="22"/>
      <c r="F265" s="22"/>
      <c r="G265" s="22"/>
    </row>
    <row r="266" spans="1:7" x14ac:dyDescent="0.25">
      <c r="A266" s="9" t="s">
        <v>387</v>
      </c>
      <c r="B266" s="9" t="s">
        <v>16</v>
      </c>
      <c r="C266" s="9" t="s">
        <v>17</v>
      </c>
      <c r="D266" s="15" t="s">
        <v>388</v>
      </c>
      <c r="E266" s="22">
        <v>45.93</v>
      </c>
      <c r="F266" s="22">
        <v>40.5</v>
      </c>
      <c r="G266" s="23">
        <f>ROUND(E266*F266,2)</f>
        <v>1860.17</v>
      </c>
    </row>
    <row r="267" spans="1:7" ht="168.75" x14ac:dyDescent="0.25">
      <c r="A267" s="7"/>
      <c r="B267" s="7"/>
      <c r="C267" s="7"/>
      <c r="D267" s="10" t="s">
        <v>389</v>
      </c>
      <c r="E267" s="22"/>
      <c r="F267" s="22"/>
      <c r="G267" s="22"/>
    </row>
    <row r="268" spans="1:7" ht="22.5" x14ac:dyDescent="0.25">
      <c r="A268" s="9" t="s">
        <v>390</v>
      </c>
      <c r="B268" s="9" t="s">
        <v>16</v>
      </c>
      <c r="C268" s="9" t="s">
        <v>91</v>
      </c>
      <c r="D268" s="15" t="s">
        <v>391</v>
      </c>
      <c r="E268" s="22">
        <v>1</v>
      </c>
      <c r="F268" s="22">
        <v>375.75</v>
      </c>
      <c r="G268" s="23">
        <f>ROUND(E268*F268,2)</f>
        <v>375.75</v>
      </c>
    </row>
    <row r="269" spans="1:7" ht="146.25" x14ac:dyDescent="0.25">
      <c r="A269" s="7"/>
      <c r="B269" s="7"/>
      <c r="C269" s="7"/>
      <c r="D269" s="10" t="s">
        <v>392</v>
      </c>
      <c r="E269" s="22"/>
      <c r="F269" s="22"/>
      <c r="G269" s="22"/>
    </row>
    <row r="270" spans="1:7" x14ac:dyDescent="0.25">
      <c r="A270" s="7"/>
      <c r="B270" s="7"/>
      <c r="C270" s="7"/>
      <c r="D270" s="16" t="s">
        <v>393</v>
      </c>
      <c r="E270" s="22">
        <v>1</v>
      </c>
      <c r="F270" s="21">
        <f>G236+G238+G240+G242+G244+G246+G248+G250+G252+G254+G256+G258+G260+G262+G264+G266+G268</f>
        <v>39909.339999999997</v>
      </c>
      <c r="G270" s="21">
        <f>ROUND(F270*E270,2)</f>
        <v>39909.339999999997</v>
      </c>
    </row>
    <row r="271" spans="1:7" ht="0.95" customHeight="1" x14ac:dyDescent="0.25">
      <c r="A271" s="11"/>
      <c r="B271" s="11"/>
      <c r="C271" s="11"/>
      <c r="D271" s="17"/>
      <c r="E271" s="24"/>
      <c r="F271" s="24"/>
      <c r="G271" s="24"/>
    </row>
    <row r="272" spans="1:7" x14ac:dyDescent="0.25">
      <c r="A272" s="6" t="s">
        <v>394</v>
      </c>
      <c r="B272" s="6" t="s">
        <v>11</v>
      </c>
      <c r="C272" s="6" t="s">
        <v>0</v>
      </c>
      <c r="D272" s="13" t="s">
        <v>395</v>
      </c>
      <c r="E272" s="21">
        <f>E325</f>
        <v>1</v>
      </c>
      <c r="F272" s="21">
        <f>F325</f>
        <v>10028.51</v>
      </c>
      <c r="G272" s="21">
        <f>G325</f>
        <v>10028.51</v>
      </c>
    </row>
    <row r="273" spans="1:7" ht="22.5" x14ac:dyDescent="0.25">
      <c r="A273" s="9" t="s">
        <v>396</v>
      </c>
      <c r="B273" s="9" t="s">
        <v>16</v>
      </c>
      <c r="C273" s="9" t="s">
        <v>214</v>
      </c>
      <c r="D273" s="15" t="s">
        <v>397</v>
      </c>
      <c r="E273" s="22">
        <v>1</v>
      </c>
      <c r="F273" s="22">
        <v>250</v>
      </c>
      <c r="G273" s="23">
        <f>ROUND(E273*F273,2)</f>
        <v>250</v>
      </c>
    </row>
    <row r="274" spans="1:7" ht="213.75" x14ac:dyDescent="0.25">
      <c r="A274" s="7"/>
      <c r="B274" s="7"/>
      <c r="C274" s="7"/>
      <c r="D274" s="10" t="s">
        <v>398</v>
      </c>
      <c r="E274" s="22"/>
      <c r="F274" s="22"/>
      <c r="G274" s="22"/>
    </row>
    <row r="275" spans="1:7" x14ac:dyDescent="0.25">
      <c r="A275" s="9" t="s">
        <v>399</v>
      </c>
      <c r="B275" s="9" t="s">
        <v>16</v>
      </c>
      <c r="C275" s="9" t="s">
        <v>91</v>
      </c>
      <c r="D275" s="15" t="s">
        <v>400</v>
      </c>
      <c r="E275" s="22">
        <v>1</v>
      </c>
      <c r="F275" s="22">
        <v>250</v>
      </c>
      <c r="G275" s="23">
        <f>ROUND(E275*F275,2)</f>
        <v>250</v>
      </c>
    </row>
    <row r="276" spans="1:7" ht="90" x14ac:dyDescent="0.25">
      <c r="A276" s="7"/>
      <c r="B276" s="7"/>
      <c r="C276" s="7"/>
      <c r="D276" s="10" t="s">
        <v>401</v>
      </c>
      <c r="E276" s="22"/>
      <c r="F276" s="22"/>
      <c r="G276" s="22"/>
    </row>
    <row r="277" spans="1:7" ht="22.5" x14ac:dyDescent="0.25">
      <c r="A277" s="9" t="s">
        <v>402</v>
      </c>
      <c r="B277" s="9" t="s">
        <v>16</v>
      </c>
      <c r="C277" s="9" t="s">
        <v>21</v>
      </c>
      <c r="D277" s="15" t="s">
        <v>403</v>
      </c>
      <c r="E277" s="22">
        <v>33</v>
      </c>
      <c r="F277" s="22">
        <v>57.1</v>
      </c>
      <c r="G277" s="23">
        <f>ROUND(E277*F277,2)</f>
        <v>1884.3</v>
      </c>
    </row>
    <row r="278" spans="1:7" ht="157.5" x14ac:dyDescent="0.25">
      <c r="A278" s="7"/>
      <c r="B278" s="7"/>
      <c r="C278" s="7"/>
      <c r="D278" s="10" t="s">
        <v>404</v>
      </c>
      <c r="E278" s="22"/>
      <c r="F278" s="22"/>
      <c r="G278" s="22"/>
    </row>
    <row r="279" spans="1:7" x14ac:dyDescent="0.25">
      <c r="A279" s="9" t="s">
        <v>405</v>
      </c>
      <c r="B279" s="9" t="s">
        <v>16</v>
      </c>
      <c r="C279" s="9" t="s">
        <v>21</v>
      </c>
      <c r="D279" s="15" t="s">
        <v>406</v>
      </c>
      <c r="E279" s="22">
        <v>161.65</v>
      </c>
      <c r="F279" s="22">
        <v>8.06</v>
      </c>
      <c r="G279" s="23">
        <f>ROUND(E279*F279,2)</f>
        <v>1302.9000000000001</v>
      </c>
    </row>
    <row r="280" spans="1:7" ht="112.5" x14ac:dyDescent="0.25">
      <c r="A280" s="7"/>
      <c r="B280" s="7"/>
      <c r="C280" s="7"/>
      <c r="D280" s="10" t="s">
        <v>407</v>
      </c>
      <c r="E280" s="22"/>
      <c r="F280" s="22"/>
      <c r="G280" s="22"/>
    </row>
    <row r="281" spans="1:7" x14ac:dyDescent="0.25">
      <c r="A281" s="9" t="s">
        <v>408</v>
      </c>
      <c r="B281" s="9" t="s">
        <v>16</v>
      </c>
      <c r="C281" s="9" t="s">
        <v>21</v>
      </c>
      <c r="D281" s="15" t="s">
        <v>409</v>
      </c>
      <c r="E281" s="22">
        <v>35.299999999999997</v>
      </c>
      <c r="F281" s="22">
        <v>8.58</v>
      </c>
      <c r="G281" s="23">
        <f>ROUND(E281*F281,2)</f>
        <v>302.87</v>
      </c>
    </row>
    <row r="282" spans="1:7" ht="123.75" x14ac:dyDescent="0.25">
      <c r="A282" s="7"/>
      <c r="B282" s="7"/>
      <c r="C282" s="7"/>
      <c r="D282" s="10" t="s">
        <v>410</v>
      </c>
      <c r="E282" s="22"/>
      <c r="F282" s="22"/>
      <c r="G282" s="22"/>
    </row>
    <row r="283" spans="1:7" x14ac:dyDescent="0.25">
      <c r="A283" s="9" t="s">
        <v>411</v>
      </c>
      <c r="B283" s="9" t="s">
        <v>16</v>
      </c>
      <c r="C283" s="9" t="s">
        <v>21</v>
      </c>
      <c r="D283" s="15" t="s">
        <v>412</v>
      </c>
      <c r="E283" s="22">
        <v>8.35</v>
      </c>
      <c r="F283" s="22">
        <v>11.09</v>
      </c>
      <c r="G283" s="23">
        <f>ROUND(E283*F283,2)</f>
        <v>92.6</v>
      </c>
    </row>
    <row r="284" spans="1:7" ht="123.75" x14ac:dyDescent="0.25">
      <c r="A284" s="7"/>
      <c r="B284" s="7"/>
      <c r="C284" s="7"/>
      <c r="D284" s="10" t="s">
        <v>413</v>
      </c>
      <c r="E284" s="22"/>
      <c r="F284" s="22"/>
      <c r="G284" s="22"/>
    </row>
    <row r="285" spans="1:7" ht="22.5" x14ac:dyDescent="0.25">
      <c r="A285" s="9" t="s">
        <v>414</v>
      </c>
      <c r="B285" s="9" t="s">
        <v>16</v>
      </c>
      <c r="C285" s="9" t="s">
        <v>21</v>
      </c>
      <c r="D285" s="15" t="s">
        <v>415</v>
      </c>
      <c r="E285" s="22">
        <v>10</v>
      </c>
      <c r="F285" s="22">
        <v>5.5</v>
      </c>
      <c r="G285" s="23">
        <f>ROUND(E285*F285,2)</f>
        <v>55</v>
      </c>
    </row>
    <row r="286" spans="1:7" ht="135" x14ac:dyDescent="0.25">
      <c r="A286" s="7"/>
      <c r="B286" s="7"/>
      <c r="C286" s="7"/>
      <c r="D286" s="10" t="s">
        <v>416</v>
      </c>
      <c r="E286" s="22"/>
      <c r="F286" s="22"/>
      <c r="G286" s="22"/>
    </row>
    <row r="287" spans="1:7" ht="22.5" x14ac:dyDescent="0.25">
      <c r="A287" s="9" t="s">
        <v>417</v>
      </c>
      <c r="B287" s="9" t="s">
        <v>16</v>
      </c>
      <c r="C287" s="9" t="s">
        <v>21</v>
      </c>
      <c r="D287" s="15" t="s">
        <v>418</v>
      </c>
      <c r="E287" s="22">
        <v>1.2</v>
      </c>
      <c r="F287" s="22">
        <v>6</v>
      </c>
      <c r="G287" s="23">
        <f>ROUND(E287*F287,2)</f>
        <v>7.2</v>
      </c>
    </row>
    <row r="288" spans="1:7" ht="112.5" x14ac:dyDescent="0.25">
      <c r="A288" s="7"/>
      <c r="B288" s="7"/>
      <c r="C288" s="7"/>
      <c r="D288" s="10" t="s">
        <v>419</v>
      </c>
      <c r="E288" s="22"/>
      <c r="F288" s="22"/>
      <c r="G288" s="22"/>
    </row>
    <row r="289" spans="1:7" ht="22.5" x14ac:dyDescent="0.25">
      <c r="A289" s="9" t="s">
        <v>420</v>
      </c>
      <c r="B289" s="9" t="s">
        <v>16</v>
      </c>
      <c r="C289" s="9" t="s">
        <v>21</v>
      </c>
      <c r="D289" s="15" t="s">
        <v>421</v>
      </c>
      <c r="E289" s="22">
        <v>4.5</v>
      </c>
      <c r="F289" s="22">
        <v>7.76</v>
      </c>
      <c r="G289" s="23">
        <f>ROUND(E289*F289,2)</f>
        <v>34.92</v>
      </c>
    </row>
    <row r="290" spans="1:7" ht="123.75" x14ac:dyDescent="0.25">
      <c r="A290" s="7"/>
      <c r="B290" s="7"/>
      <c r="C290" s="7"/>
      <c r="D290" s="10" t="s">
        <v>422</v>
      </c>
      <c r="E290" s="22"/>
      <c r="F290" s="22"/>
      <c r="G290" s="22"/>
    </row>
    <row r="291" spans="1:7" ht="22.5" x14ac:dyDescent="0.25">
      <c r="A291" s="9" t="s">
        <v>423</v>
      </c>
      <c r="B291" s="9" t="s">
        <v>16</v>
      </c>
      <c r="C291" s="9" t="s">
        <v>21</v>
      </c>
      <c r="D291" s="15" t="s">
        <v>424</v>
      </c>
      <c r="E291" s="22">
        <v>7.5</v>
      </c>
      <c r="F291" s="22">
        <v>8.5</v>
      </c>
      <c r="G291" s="23">
        <f>ROUND(E291*F291,2)</f>
        <v>63.75</v>
      </c>
    </row>
    <row r="292" spans="1:7" ht="123.75" x14ac:dyDescent="0.25">
      <c r="A292" s="7"/>
      <c r="B292" s="7"/>
      <c r="C292" s="7"/>
      <c r="D292" s="10" t="s">
        <v>425</v>
      </c>
      <c r="E292" s="22"/>
      <c r="F292" s="22"/>
      <c r="G292" s="22"/>
    </row>
    <row r="293" spans="1:7" x14ac:dyDescent="0.25">
      <c r="A293" s="9" t="s">
        <v>426</v>
      </c>
      <c r="B293" s="9" t="s">
        <v>16</v>
      </c>
      <c r="C293" s="9" t="s">
        <v>21</v>
      </c>
      <c r="D293" s="15" t="s">
        <v>427</v>
      </c>
      <c r="E293" s="22">
        <v>1.5</v>
      </c>
      <c r="F293" s="22">
        <v>9.5</v>
      </c>
      <c r="G293" s="23">
        <f>ROUND(E293*F293,2)</f>
        <v>14.25</v>
      </c>
    </row>
    <row r="294" spans="1:7" ht="225" x14ac:dyDescent="0.25">
      <c r="A294" s="7"/>
      <c r="B294" s="7"/>
      <c r="C294" s="7"/>
      <c r="D294" s="10" t="s">
        <v>428</v>
      </c>
      <c r="E294" s="22"/>
      <c r="F294" s="22"/>
      <c r="G294" s="22"/>
    </row>
    <row r="295" spans="1:7" x14ac:dyDescent="0.25">
      <c r="A295" s="9" t="s">
        <v>429</v>
      </c>
      <c r="B295" s="9" t="s">
        <v>16</v>
      </c>
      <c r="C295" s="9" t="s">
        <v>21</v>
      </c>
      <c r="D295" s="15" t="s">
        <v>430</v>
      </c>
      <c r="E295" s="22">
        <v>7.8</v>
      </c>
      <c r="F295" s="22">
        <v>15.64</v>
      </c>
      <c r="G295" s="23">
        <f>ROUND(E295*F295,2)</f>
        <v>121.99</v>
      </c>
    </row>
    <row r="296" spans="1:7" ht="236.25" x14ac:dyDescent="0.25">
      <c r="A296" s="7"/>
      <c r="B296" s="7"/>
      <c r="C296" s="7"/>
      <c r="D296" s="10" t="s">
        <v>431</v>
      </c>
      <c r="E296" s="22"/>
      <c r="F296" s="22"/>
      <c r="G296" s="22"/>
    </row>
    <row r="297" spans="1:7" x14ac:dyDescent="0.25">
      <c r="A297" s="9" t="s">
        <v>432</v>
      </c>
      <c r="B297" s="9" t="s">
        <v>16</v>
      </c>
      <c r="C297" s="9" t="s">
        <v>21</v>
      </c>
      <c r="D297" s="15" t="s">
        <v>433</v>
      </c>
      <c r="E297" s="22">
        <v>8.85</v>
      </c>
      <c r="F297" s="22">
        <v>17.05</v>
      </c>
      <c r="G297" s="23">
        <f>ROUND(E297*F297,2)</f>
        <v>150.88999999999999</v>
      </c>
    </row>
    <row r="298" spans="1:7" ht="225" x14ac:dyDescent="0.25">
      <c r="A298" s="7"/>
      <c r="B298" s="7"/>
      <c r="C298" s="7"/>
      <c r="D298" s="10" t="s">
        <v>434</v>
      </c>
      <c r="E298" s="22"/>
      <c r="F298" s="22"/>
      <c r="G298" s="22"/>
    </row>
    <row r="299" spans="1:7" x14ac:dyDescent="0.25">
      <c r="A299" s="9" t="s">
        <v>435</v>
      </c>
      <c r="B299" s="9" t="s">
        <v>16</v>
      </c>
      <c r="C299" s="9" t="s">
        <v>21</v>
      </c>
      <c r="D299" s="15" t="s">
        <v>436</v>
      </c>
      <c r="E299" s="22">
        <v>10.5</v>
      </c>
      <c r="F299" s="22">
        <v>18.600000000000001</v>
      </c>
      <c r="G299" s="23">
        <f>ROUND(E299*F299,2)</f>
        <v>195.3</v>
      </c>
    </row>
    <row r="300" spans="1:7" ht="236.25" x14ac:dyDescent="0.25">
      <c r="A300" s="7"/>
      <c r="B300" s="7"/>
      <c r="C300" s="7"/>
      <c r="D300" s="10" t="s">
        <v>437</v>
      </c>
      <c r="E300" s="22"/>
      <c r="F300" s="22"/>
      <c r="G300" s="22"/>
    </row>
    <row r="301" spans="1:7" x14ac:dyDescent="0.25">
      <c r="A301" s="9" t="s">
        <v>438</v>
      </c>
      <c r="B301" s="9" t="s">
        <v>16</v>
      </c>
      <c r="C301" s="9" t="s">
        <v>21</v>
      </c>
      <c r="D301" s="15" t="s">
        <v>439</v>
      </c>
      <c r="E301" s="22">
        <v>2.7</v>
      </c>
      <c r="F301" s="22">
        <v>8.58</v>
      </c>
      <c r="G301" s="23">
        <f>ROUND(E301*F301,2)</f>
        <v>23.17</v>
      </c>
    </row>
    <row r="302" spans="1:7" ht="213.75" x14ac:dyDescent="0.25">
      <c r="A302" s="7"/>
      <c r="B302" s="7"/>
      <c r="C302" s="7"/>
      <c r="D302" s="10" t="s">
        <v>440</v>
      </c>
      <c r="E302" s="22"/>
      <c r="F302" s="22"/>
      <c r="G302" s="22"/>
    </row>
    <row r="303" spans="1:7" x14ac:dyDescent="0.25">
      <c r="A303" s="9" t="s">
        <v>441</v>
      </c>
      <c r="B303" s="9" t="s">
        <v>16</v>
      </c>
      <c r="C303" s="9" t="s">
        <v>21</v>
      </c>
      <c r="D303" s="15" t="s">
        <v>442</v>
      </c>
      <c r="E303" s="22">
        <v>6.9</v>
      </c>
      <c r="F303" s="22">
        <v>9.5</v>
      </c>
      <c r="G303" s="23">
        <f>ROUND(E303*F303,2)</f>
        <v>65.55</v>
      </c>
    </row>
    <row r="304" spans="1:7" ht="213.75" x14ac:dyDescent="0.25">
      <c r="A304" s="7"/>
      <c r="B304" s="7"/>
      <c r="C304" s="7"/>
      <c r="D304" s="10" t="s">
        <v>443</v>
      </c>
      <c r="E304" s="22"/>
      <c r="F304" s="22"/>
      <c r="G304" s="22"/>
    </row>
    <row r="305" spans="1:7" x14ac:dyDescent="0.25">
      <c r="A305" s="9" t="s">
        <v>444</v>
      </c>
      <c r="B305" s="9" t="s">
        <v>16</v>
      </c>
      <c r="C305" s="9" t="s">
        <v>21</v>
      </c>
      <c r="D305" s="15" t="s">
        <v>445</v>
      </c>
      <c r="E305" s="22">
        <v>2.9</v>
      </c>
      <c r="F305" s="22">
        <v>12.26</v>
      </c>
      <c r="G305" s="23">
        <f>ROUND(E305*F305,2)</f>
        <v>35.549999999999997</v>
      </c>
    </row>
    <row r="306" spans="1:7" ht="213.75" x14ac:dyDescent="0.25">
      <c r="A306" s="7"/>
      <c r="B306" s="7"/>
      <c r="C306" s="7"/>
      <c r="D306" s="10" t="s">
        <v>446</v>
      </c>
      <c r="E306" s="22"/>
      <c r="F306" s="22"/>
      <c r="G306" s="22"/>
    </row>
    <row r="307" spans="1:7" x14ac:dyDescent="0.25">
      <c r="A307" s="9" t="s">
        <v>447</v>
      </c>
      <c r="B307" s="9" t="s">
        <v>16</v>
      </c>
      <c r="C307" s="9" t="s">
        <v>21</v>
      </c>
      <c r="D307" s="15" t="s">
        <v>448</v>
      </c>
      <c r="E307" s="22">
        <v>14.5</v>
      </c>
      <c r="F307" s="22">
        <v>16.62</v>
      </c>
      <c r="G307" s="23">
        <f>ROUND(E307*F307,2)</f>
        <v>240.99</v>
      </c>
    </row>
    <row r="308" spans="1:7" ht="225" x14ac:dyDescent="0.25">
      <c r="A308" s="7"/>
      <c r="B308" s="7"/>
      <c r="C308" s="7"/>
      <c r="D308" s="10" t="s">
        <v>449</v>
      </c>
      <c r="E308" s="22"/>
      <c r="F308" s="22"/>
      <c r="G308" s="22"/>
    </row>
    <row r="309" spans="1:7" x14ac:dyDescent="0.25">
      <c r="A309" s="9" t="s">
        <v>450</v>
      </c>
      <c r="B309" s="9" t="s">
        <v>16</v>
      </c>
      <c r="C309" s="9" t="s">
        <v>21</v>
      </c>
      <c r="D309" s="15" t="s">
        <v>451</v>
      </c>
      <c r="E309" s="22">
        <v>2.35</v>
      </c>
      <c r="F309" s="22">
        <v>15.64</v>
      </c>
      <c r="G309" s="23">
        <f>ROUND(E309*F309,2)</f>
        <v>36.75</v>
      </c>
    </row>
    <row r="310" spans="1:7" ht="225" x14ac:dyDescent="0.25">
      <c r="A310" s="7"/>
      <c r="B310" s="7"/>
      <c r="C310" s="7"/>
      <c r="D310" s="10" t="s">
        <v>452</v>
      </c>
      <c r="E310" s="22"/>
      <c r="F310" s="22"/>
      <c r="G310" s="22"/>
    </row>
    <row r="311" spans="1:7" x14ac:dyDescent="0.25">
      <c r="A311" s="9" t="s">
        <v>453</v>
      </c>
      <c r="B311" s="9" t="s">
        <v>16</v>
      </c>
      <c r="C311" s="9" t="s">
        <v>21</v>
      </c>
      <c r="D311" s="15" t="s">
        <v>454</v>
      </c>
      <c r="E311" s="22">
        <v>9.6999999999999993</v>
      </c>
      <c r="F311" s="22">
        <v>17.05</v>
      </c>
      <c r="G311" s="23">
        <f>ROUND(E311*F311,2)</f>
        <v>165.39</v>
      </c>
    </row>
    <row r="312" spans="1:7" ht="213.75" x14ac:dyDescent="0.25">
      <c r="A312" s="7"/>
      <c r="B312" s="7"/>
      <c r="C312" s="7"/>
      <c r="D312" s="10" t="s">
        <v>455</v>
      </c>
      <c r="E312" s="22"/>
      <c r="F312" s="22"/>
      <c r="G312" s="22"/>
    </row>
    <row r="313" spans="1:7" x14ac:dyDescent="0.25">
      <c r="A313" s="9" t="s">
        <v>456</v>
      </c>
      <c r="B313" s="9" t="s">
        <v>16</v>
      </c>
      <c r="C313" s="9" t="s">
        <v>21</v>
      </c>
      <c r="D313" s="15" t="s">
        <v>457</v>
      </c>
      <c r="E313" s="22">
        <v>8.9</v>
      </c>
      <c r="F313" s="22">
        <v>18.600000000000001</v>
      </c>
      <c r="G313" s="23">
        <f>ROUND(E313*F313,2)</f>
        <v>165.54</v>
      </c>
    </row>
    <row r="314" spans="1:7" ht="213.75" x14ac:dyDescent="0.25">
      <c r="A314" s="7"/>
      <c r="B314" s="7"/>
      <c r="C314" s="7"/>
      <c r="D314" s="10" t="s">
        <v>458</v>
      </c>
      <c r="E314" s="22"/>
      <c r="F314" s="22"/>
      <c r="G314" s="22"/>
    </row>
    <row r="315" spans="1:7" x14ac:dyDescent="0.25">
      <c r="A315" s="9" t="s">
        <v>459</v>
      </c>
      <c r="B315" s="9" t="s">
        <v>16</v>
      </c>
      <c r="C315" s="9" t="s">
        <v>91</v>
      </c>
      <c r="D315" s="15" t="s">
        <v>460</v>
      </c>
      <c r="E315" s="22">
        <v>2</v>
      </c>
      <c r="F315" s="22">
        <v>30.27</v>
      </c>
      <c r="G315" s="23">
        <f>ROUND(E315*F315,2)</f>
        <v>60.54</v>
      </c>
    </row>
    <row r="316" spans="1:7" ht="112.5" x14ac:dyDescent="0.25">
      <c r="A316" s="7"/>
      <c r="B316" s="7"/>
      <c r="C316" s="7"/>
      <c r="D316" s="10" t="s">
        <v>461</v>
      </c>
      <c r="E316" s="22"/>
      <c r="F316" s="22"/>
      <c r="G316" s="22"/>
    </row>
    <row r="317" spans="1:7" x14ac:dyDescent="0.25">
      <c r="A317" s="9" t="s">
        <v>462</v>
      </c>
      <c r="B317" s="9" t="s">
        <v>16</v>
      </c>
      <c r="C317" s="9" t="s">
        <v>91</v>
      </c>
      <c r="D317" s="15" t="s">
        <v>463</v>
      </c>
      <c r="E317" s="22">
        <v>5</v>
      </c>
      <c r="F317" s="22">
        <v>285.45</v>
      </c>
      <c r="G317" s="23">
        <f>ROUND(E317*F317,2)</f>
        <v>1427.25</v>
      </c>
    </row>
    <row r="318" spans="1:7" ht="135" x14ac:dyDescent="0.25">
      <c r="A318" s="7"/>
      <c r="B318" s="7"/>
      <c r="C318" s="7"/>
      <c r="D318" s="10" t="s">
        <v>464</v>
      </c>
      <c r="E318" s="22"/>
      <c r="F318" s="22"/>
      <c r="G318" s="22"/>
    </row>
    <row r="319" spans="1:7" x14ac:dyDescent="0.25">
      <c r="A319" s="9" t="s">
        <v>465</v>
      </c>
      <c r="B319" s="9" t="s">
        <v>16</v>
      </c>
      <c r="C319" s="9" t="s">
        <v>91</v>
      </c>
      <c r="D319" s="15" t="s">
        <v>466</v>
      </c>
      <c r="E319" s="22">
        <v>1</v>
      </c>
      <c r="F319" s="22">
        <v>295.45</v>
      </c>
      <c r="G319" s="23">
        <f>ROUND(E319*F319,2)</f>
        <v>295.45</v>
      </c>
    </row>
    <row r="320" spans="1:7" ht="146.25" x14ac:dyDescent="0.25">
      <c r="A320" s="7"/>
      <c r="B320" s="7"/>
      <c r="C320" s="7"/>
      <c r="D320" s="10" t="s">
        <v>467</v>
      </c>
      <c r="E320" s="22"/>
      <c r="F320" s="22"/>
      <c r="G320" s="22"/>
    </row>
    <row r="321" spans="1:7" x14ac:dyDescent="0.25">
      <c r="A321" s="9" t="s">
        <v>468</v>
      </c>
      <c r="B321" s="9" t="s">
        <v>16</v>
      </c>
      <c r="C321" s="9" t="s">
        <v>91</v>
      </c>
      <c r="D321" s="15" t="s">
        <v>469</v>
      </c>
      <c r="E321" s="22">
        <v>3</v>
      </c>
      <c r="F321" s="22">
        <v>95</v>
      </c>
      <c r="G321" s="23">
        <f>ROUND(E321*F321,2)</f>
        <v>285</v>
      </c>
    </row>
    <row r="322" spans="1:7" ht="90" x14ac:dyDescent="0.25">
      <c r="A322" s="7"/>
      <c r="B322" s="7"/>
      <c r="C322" s="7"/>
      <c r="D322" s="10" t="s">
        <v>470</v>
      </c>
      <c r="E322" s="22"/>
      <c r="F322" s="22"/>
      <c r="G322" s="22"/>
    </row>
    <row r="323" spans="1:7" ht="22.5" x14ac:dyDescent="0.25">
      <c r="A323" s="9" t="s">
        <v>471</v>
      </c>
      <c r="B323" s="9" t="s">
        <v>16</v>
      </c>
      <c r="C323" s="9" t="s">
        <v>91</v>
      </c>
      <c r="D323" s="15" t="s">
        <v>472</v>
      </c>
      <c r="E323" s="22">
        <v>2</v>
      </c>
      <c r="F323" s="22">
        <v>1250.68</v>
      </c>
      <c r="G323" s="23">
        <f>ROUND(E323*F323,2)</f>
        <v>2501.36</v>
      </c>
    </row>
    <row r="324" spans="1:7" ht="146.25" x14ac:dyDescent="0.25">
      <c r="A324" s="7"/>
      <c r="B324" s="7"/>
      <c r="C324" s="7"/>
      <c r="D324" s="10" t="s">
        <v>473</v>
      </c>
      <c r="E324" s="22"/>
      <c r="F324" s="22"/>
      <c r="G324" s="22"/>
    </row>
    <row r="325" spans="1:7" x14ac:dyDescent="0.25">
      <c r="A325" s="7"/>
      <c r="B325" s="7"/>
      <c r="C325" s="7"/>
      <c r="D325" s="16" t="s">
        <v>474</v>
      </c>
      <c r="E325" s="22">
        <v>1</v>
      </c>
      <c r="F325" s="21">
        <f>G273+G275+G277+G279+G281+G283+G285+G287+G289+G291+G293+G295+G297+G299+G301+G303+G305+G307+G309+G311+G313+G315+G317+G319+G321+G323</f>
        <v>10028.51</v>
      </c>
      <c r="G325" s="21">
        <f>ROUND(F325*E325,2)</f>
        <v>10028.51</v>
      </c>
    </row>
    <row r="326" spans="1:7" ht="0.95" customHeight="1" x14ac:dyDescent="0.25">
      <c r="A326" s="11"/>
      <c r="B326" s="11"/>
      <c r="C326" s="11"/>
      <c r="D326" s="17"/>
      <c r="E326" s="24"/>
      <c r="F326" s="24"/>
      <c r="G326" s="24"/>
    </row>
    <row r="327" spans="1:7" x14ac:dyDescent="0.25">
      <c r="A327" s="6" t="s">
        <v>475</v>
      </c>
      <c r="B327" s="6" t="s">
        <v>11</v>
      </c>
      <c r="C327" s="6" t="s">
        <v>0</v>
      </c>
      <c r="D327" s="13" t="s">
        <v>476</v>
      </c>
      <c r="E327" s="21">
        <f>E464</f>
        <v>1</v>
      </c>
      <c r="F327" s="21">
        <f>F464</f>
        <v>42773.75</v>
      </c>
      <c r="G327" s="21">
        <f>G464</f>
        <v>42773.75</v>
      </c>
    </row>
    <row r="328" spans="1:7" x14ac:dyDescent="0.25">
      <c r="A328" s="8" t="s">
        <v>477</v>
      </c>
      <c r="B328" s="8" t="s">
        <v>11</v>
      </c>
      <c r="C328" s="8" t="s">
        <v>0</v>
      </c>
      <c r="D328" s="14" t="s">
        <v>478</v>
      </c>
      <c r="E328" s="21">
        <f>E365</f>
        <v>1</v>
      </c>
      <c r="F328" s="21">
        <f>F365</f>
        <v>10780.61</v>
      </c>
      <c r="G328" s="21">
        <f>G365</f>
        <v>10780.61</v>
      </c>
    </row>
    <row r="329" spans="1:7" x14ac:dyDescent="0.25">
      <c r="A329" s="9" t="s">
        <v>479</v>
      </c>
      <c r="B329" s="9" t="s">
        <v>16</v>
      </c>
      <c r="C329" s="9" t="s">
        <v>91</v>
      </c>
      <c r="D329" s="15" t="s">
        <v>480</v>
      </c>
      <c r="E329" s="22">
        <v>1</v>
      </c>
      <c r="F329" s="22">
        <v>352.09</v>
      </c>
      <c r="G329" s="23">
        <f>ROUND(E329*F329,2)</f>
        <v>352.09</v>
      </c>
    </row>
    <row r="330" spans="1:7" ht="112.5" x14ac:dyDescent="0.25">
      <c r="A330" s="7"/>
      <c r="B330" s="7"/>
      <c r="C330" s="7"/>
      <c r="D330" s="10" t="s">
        <v>481</v>
      </c>
      <c r="E330" s="22"/>
      <c r="F330" s="22"/>
      <c r="G330" s="22"/>
    </row>
    <row r="331" spans="1:7" x14ac:dyDescent="0.25">
      <c r="A331" s="9" t="s">
        <v>482</v>
      </c>
      <c r="B331" s="9" t="s">
        <v>16</v>
      </c>
      <c r="C331" s="9" t="s">
        <v>91</v>
      </c>
      <c r="D331" s="15" t="s">
        <v>483</v>
      </c>
      <c r="E331" s="22">
        <v>1</v>
      </c>
      <c r="F331" s="22">
        <v>287.23</v>
      </c>
      <c r="G331" s="23">
        <f>ROUND(E331*F331,2)</f>
        <v>287.23</v>
      </c>
    </row>
    <row r="332" spans="1:7" x14ac:dyDescent="0.25">
      <c r="A332" s="7"/>
      <c r="B332" s="7"/>
      <c r="C332" s="7"/>
      <c r="D332" s="10" t="s">
        <v>484</v>
      </c>
      <c r="E332" s="22"/>
      <c r="F332" s="22"/>
      <c r="G332" s="22"/>
    </row>
    <row r="333" spans="1:7" x14ac:dyDescent="0.25">
      <c r="A333" s="9" t="s">
        <v>485</v>
      </c>
      <c r="B333" s="9" t="s">
        <v>16</v>
      </c>
      <c r="C333" s="9" t="s">
        <v>91</v>
      </c>
      <c r="D333" s="15" t="s">
        <v>486</v>
      </c>
      <c r="E333" s="22">
        <v>1</v>
      </c>
      <c r="F333" s="22">
        <v>2034.32</v>
      </c>
      <c r="G333" s="23">
        <f>ROUND(E333*F333,2)</f>
        <v>2034.32</v>
      </c>
    </row>
    <row r="334" spans="1:7" ht="236.25" x14ac:dyDescent="0.25">
      <c r="A334" s="7"/>
      <c r="B334" s="7"/>
      <c r="C334" s="7"/>
      <c r="D334" s="10" t="s">
        <v>487</v>
      </c>
      <c r="E334" s="22"/>
      <c r="F334" s="22"/>
      <c r="G334" s="22"/>
    </row>
    <row r="335" spans="1:7" x14ac:dyDescent="0.25">
      <c r="A335" s="9" t="s">
        <v>488</v>
      </c>
      <c r="B335" s="9" t="s">
        <v>16</v>
      </c>
      <c r="C335" s="9" t="s">
        <v>91</v>
      </c>
      <c r="D335" s="15" t="s">
        <v>489</v>
      </c>
      <c r="E335" s="22">
        <v>1</v>
      </c>
      <c r="F335" s="22">
        <v>414.74</v>
      </c>
      <c r="G335" s="23">
        <f>ROUND(E335*F335,2)</f>
        <v>414.74</v>
      </c>
    </row>
    <row r="336" spans="1:7" ht="112.5" x14ac:dyDescent="0.25">
      <c r="A336" s="7"/>
      <c r="B336" s="7"/>
      <c r="C336" s="7"/>
      <c r="D336" s="10" t="s">
        <v>490</v>
      </c>
      <c r="E336" s="22"/>
      <c r="F336" s="22"/>
      <c r="G336" s="22"/>
    </row>
    <row r="337" spans="1:7" x14ac:dyDescent="0.25">
      <c r="A337" s="9" t="s">
        <v>491</v>
      </c>
      <c r="B337" s="9" t="s">
        <v>16</v>
      </c>
      <c r="C337" s="9" t="s">
        <v>91</v>
      </c>
      <c r="D337" s="15" t="s">
        <v>492</v>
      </c>
      <c r="E337" s="22">
        <v>2</v>
      </c>
      <c r="F337" s="22">
        <v>138.76</v>
      </c>
      <c r="G337" s="23">
        <f>ROUND(E337*F337,2)</f>
        <v>277.52</v>
      </c>
    </row>
    <row r="338" spans="1:7" ht="90" x14ac:dyDescent="0.25">
      <c r="A338" s="7"/>
      <c r="B338" s="7"/>
      <c r="C338" s="7"/>
      <c r="D338" s="10" t="s">
        <v>493</v>
      </c>
      <c r="E338" s="22"/>
      <c r="F338" s="22"/>
      <c r="G338" s="22"/>
    </row>
    <row r="339" spans="1:7" ht="22.5" x14ac:dyDescent="0.25">
      <c r="A339" s="9" t="s">
        <v>494</v>
      </c>
      <c r="B339" s="9" t="s">
        <v>16</v>
      </c>
      <c r="C339" s="9" t="s">
        <v>21</v>
      </c>
      <c r="D339" s="15" t="s">
        <v>495</v>
      </c>
      <c r="E339" s="22">
        <v>12.3</v>
      </c>
      <c r="F339" s="22">
        <v>19.149999999999999</v>
      </c>
      <c r="G339" s="23">
        <f>ROUND(E339*F339,2)</f>
        <v>235.55</v>
      </c>
    </row>
    <row r="340" spans="1:7" ht="123.75" x14ac:dyDescent="0.25">
      <c r="A340" s="7"/>
      <c r="B340" s="7"/>
      <c r="C340" s="7"/>
      <c r="D340" s="10" t="s">
        <v>496</v>
      </c>
      <c r="E340" s="22"/>
      <c r="F340" s="22"/>
      <c r="G340" s="22"/>
    </row>
    <row r="341" spans="1:7" ht="22.5" x14ac:dyDescent="0.25">
      <c r="A341" s="9" t="s">
        <v>497</v>
      </c>
      <c r="B341" s="9" t="s">
        <v>16</v>
      </c>
      <c r="C341" s="9" t="s">
        <v>91</v>
      </c>
      <c r="D341" s="15" t="s">
        <v>498</v>
      </c>
      <c r="E341" s="22">
        <v>2</v>
      </c>
      <c r="F341" s="22">
        <v>530.24</v>
      </c>
      <c r="G341" s="23">
        <f>ROUND(E341*F341,2)</f>
        <v>1060.48</v>
      </c>
    </row>
    <row r="342" spans="1:7" ht="101.25" x14ac:dyDescent="0.25">
      <c r="A342" s="7"/>
      <c r="B342" s="7"/>
      <c r="C342" s="7"/>
      <c r="D342" s="10" t="s">
        <v>499</v>
      </c>
      <c r="E342" s="22"/>
      <c r="F342" s="22"/>
      <c r="G342" s="22"/>
    </row>
    <row r="343" spans="1:7" x14ac:dyDescent="0.25">
      <c r="A343" s="9" t="s">
        <v>500</v>
      </c>
      <c r="B343" s="9" t="s">
        <v>16</v>
      </c>
      <c r="C343" s="9" t="s">
        <v>21</v>
      </c>
      <c r="D343" s="15" t="s">
        <v>501</v>
      </c>
      <c r="E343" s="22">
        <v>1</v>
      </c>
      <c r="F343" s="22">
        <v>41.07</v>
      </c>
      <c r="G343" s="23">
        <f>ROUND(E343*F343,2)</f>
        <v>41.07</v>
      </c>
    </row>
    <row r="344" spans="1:7" ht="123.75" x14ac:dyDescent="0.25">
      <c r="A344" s="7"/>
      <c r="B344" s="7"/>
      <c r="C344" s="7"/>
      <c r="D344" s="10" t="s">
        <v>502</v>
      </c>
      <c r="E344" s="22"/>
      <c r="F344" s="22"/>
      <c r="G344" s="22"/>
    </row>
    <row r="345" spans="1:7" x14ac:dyDescent="0.25">
      <c r="A345" s="9" t="s">
        <v>503</v>
      </c>
      <c r="B345" s="9" t="s">
        <v>16</v>
      </c>
      <c r="C345" s="9" t="s">
        <v>21</v>
      </c>
      <c r="D345" s="15" t="s">
        <v>504</v>
      </c>
      <c r="E345" s="22">
        <v>176.4</v>
      </c>
      <c r="F345" s="22">
        <v>19.420000000000002</v>
      </c>
      <c r="G345" s="23">
        <f>ROUND(E345*F345,2)</f>
        <v>3425.69</v>
      </c>
    </row>
    <row r="346" spans="1:7" ht="123.75" x14ac:dyDescent="0.25">
      <c r="A346" s="7"/>
      <c r="B346" s="7"/>
      <c r="C346" s="7"/>
      <c r="D346" s="10" t="s">
        <v>505</v>
      </c>
      <c r="E346" s="22"/>
      <c r="F346" s="22"/>
      <c r="G346" s="22"/>
    </row>
    <row r="347" spans="1:7" x14ac:dyDescent="0.25">
      <c r="A347" s="9" t="s">
        <v>506</v>
      </c>
      <c r="B347" s="9" t="s">
        <v>16</v>
      </c>
      <c r="C347" s="9" t="s">
        <v>21</v>
      </c>
      <c r="D347" s="15" t="s">
        <v>507</v>
      </c>
      <c r="E347" s="22">
        <v>42.45</v>
      </c>
      <c r="F347" s="22">
        <v>12.18</v>
      </c>
      <c r="G347" s="23">
        <f>ROUND(E347*F347,2)</f>
        <v>517.04</v>
      </c>
    </row>
    <row r="348" spans="1:7" ht="123.75" x14ac:dyDescent="0.25">
      <c r="A348" s="7"/>
      <c r="B348" s="7"/>
      <c r="C348" s="7"/>
      <c r="D348" s="10" t="s">
        <v>508</v>
      </c>
      <c r="E348" s="22"/>
      <c r="F348" s="22"/>
      <c r="G348" s="22"/>
    </row>
    <row r="349" spans="1:7" x14ac:dyDescent="0.25">
      <c r="A349" s="9" t="s">
        <v>509</v>
      </c>
      <c r="B349" s="9" t="s">
        <v>16</v>
      </c>
      <c r="C349" s="9" t="s">
        <v>21</v>
      </c>
      <c r="D349" s="15" t="s">
        <v>510</v>
      </c>
      <c r="E349" s="22">
        <v>20.95</v>
      </c>
      <c r="F349" s="22">
        <v>10.26</v>
      </c>
      <c r="G349" s="23">
        <f>ROUND(E349*F349,2)</f>
        <v>214.95</v>
      </c>
    </row>
    <row r="350" spans="1:7" ht="123.75" x14ac:dyDescent="0.25">
      <c r="A350" s="7"/>
      <c r="B350" s="7"/>
      <c r="C350" s="7"/>
      <c r="D350" s="10" t="s">
        <v>511</v>
      </c>
      <c r="E350" s="22"/>
      <c r="F350" s="22"/>
      <c r="G350" s="22"/>
    </row>
    <row r="351" spans="1:7" x14ac:dyDescent="0.25">
      <c r="A351" s="9" t="s">
        <v>512</v>
      </c>
      <c r="B351" s="9" t="s">
        <v>16</v>
      </c>
      <c r="C351" s="9" t="s">
        <v>21</v>
      </c>
      <c r="D351" s="15" t="s">
        <v>513</v>
      </c>
      <c r="E351" s="22">
        <v>36.200000000000003</v>
      </c>
      <c r="F351" s="22">
        <v>9.83</v>
      </c>
      <c r="G351" s="23">
        <f>ROUND(E351*F351,2)</f>
        <v>355.85</v>
      </c>
    </row>
    <row r="352" spans="1:7" ht="123.75" x14ac:dyDescent="0.25">
      <c r="A352" s="7"/>
      <c r="B352" s="7"/>
      <c r="C352" s="7"/>
      <c r="D352" s="10" t="s">
        <v>514</v>
      </c>
      <c r="E352" s="22"/>
      <c r="F352" s="22"/>
      <c r="G352" s="22"/>
    </row>
    <row r="353" spans="1:7" ht="22.5" x14ac:dyDescent="0.25">
      <c r="A353" s="9" t="s">
        <v>515</v>
      </c>
      <c r="B353" s="9" t="s">
        <v>16</v>
      </c>
      <c r="C353" s="9" t="s">
        <v>21</v>
      </c>
      <c r="D353" s="15" t="s">
        <v>516</v>
      </c>
      <c r="E353" s="22">
        <v>1</v>
      </c>
      <c r="F353" s="22">
        <v>8.8699999999999992</v>
      </c>
      <c r="G353" s="23">
        <f>ROUND(E353*F353,2)</f>
        <v>8.8699999999999992</v>
      </c>
    </row>
    <row r="354" spans="1:7" ht="135" x14ac:dyDescent="0.25">
      <c r="A354" s="7"/>
      <c r="B354" s="7"/>
      <c r="C354" s="7"/>
      <c r="D354" s="10" t="s">
        <v>517</v>
      </c>
      <c r="E354" s="22"/>
      <c r="F354" s="22"/>
      <c r="G354" s="22"/>
    </row>
    <row r="355" spans="1:7" ht="22.5" x14ac:dyDescent="0.25">
      <c r="A355" s="9" t="s">
        <v>518</v>
      </c>
      <c r="B355" s="9" t="s">
        <v>16</v>
      </c>
      <c r="C355" s="9" t="s">
        <v>21</v>
      </c>
      <c r="D355" s="15" t="s">
        <v>519</v>
      </c>
      <c r="E355" s="22">
        <v>176.4</v>
      </c>
      <c r="F355" s="22">
        <v>6.13</v>
      </c>
      <c r="G355" s="23">
        <f>ROUND(E355*F355,2)</f>
        <v>1081.33</v>
      </c>
    </row>
    <row r="356" spans="1:7" ht="146.25" x14ac:dyDescent="0.25">
      <c r="A356" s="7"/>
      <c r="B356" s="7"/>
      <c r="C356" s="7"/>
      <c r="D356" s="10" t="s">
        <v>520</v>
      </c>
      <c r="E356" s="22"/>
      <c r="F356" s="22"/>
      <c r="G356" s="22"/>
    </row>
    <row r="357" spans="1:7" ht="22.5" x14ac:dyDescent="0.25">
      <c r="A357" s="9" t="s">
        <v>521</v>
      </c>
      <c r="B357" s="9" t="s">
        <v>16</v>
      </c>
      <c r="C357" s="9" t="s">
        <v>21</v>
      </c>
      <c r="D357" s="15" t="s">
        <v>522</v>
      </c>
      <c r="E357" s="22">
        <v>42.45</v>
      </c>
      <c r="F357" s="22">
        <v>5.07</v>
      </c>
      <c r="G357" s="23">
        <f>ROUND(E357*F357,2)</f>
        <v>215.22</v>
      </c>
    </row>
    <row r="358" spans="1:7" ht="146.25" x14ac:dyDescent="0.25">
      <c r="A358" s="7"/>
      <c r="B358" s="7"/>
      <c r="C358" s="7"/>
      <c r="D358" s="10" t="s">
        <v>523</v>
      </c>
      <c r="E358" s="22"/>
      <c r="F358" s="22"/>
      <c r="G358" s="22"/>
    </row>
    <row r="359" spans="1:7" ht="22.5" x14ac:dyDescent="0.25">
      <c r="A359" s="9" t="s">
        <v>524</v>
      </c>
      <c r="B359" s="9" t="s">
        <v>16</v>
      </c>
      <c r="C359" s="9" t="s">
        <v>21</v>
      </c>
      <c r="D359" s="15" t="s">
        <v>525</v>
      </c>
      <c r="E359" s="22">
        <v>20.95</v>
      </c>
      <c r="F359" s="22">
        <v>4.16</v>
      </c>
      <c r="G359" s="23">
        <f>ROUND(E359*F359,2)</f>
        <v>87.15</v>
      </c>
    </row>
    <row r="360" spans="1:7" ht="146.25" x14ac:dyDescent="0.25">
      <c r="A360" s="7"/>
      <c r="B360" s="7"/>
      <c r="C360" s="7"/>
      <c r="D360" s="10" t="s">
        <v>526</v>
      </c>
      <c r="E360" s="22"/>
      <c r="F360" s="22"/>
      <c r="G360" s="22"/>
    </row>
    <row r="361" spans="1:7" ht="22.5" x14ac:dyDescent="0.25">
      <c r="A361" s="9" t="s">
        <v>527</v>
      </c>
      <c r="B361" s="9" t="s">
        <v>16</v>
      </c>
      <c r="C361" s="9" t="s">
        <v>21</v>
      </c>
      <c r="D361" s="15" t="s">
        <v>528</v>
      </c>
      <c r="E361" s="22">
        <v>36.200000000000003</v>
      </c>
      <c r="F361" s="22">
        <v>4.05</v>
      </c>
      <c r="G361" s="23">
        <f>ROUND(E361*F361,2)</f>
        <v>146.61000000000001</v>
      </c>
    </row>
    <row r="362" spans="1:7" ht="157.5" x14ac:dyDescent="0.25">
      <c r="A362" s="7"/>
      <c r="B362" s="7"/>
      <c r="C362" s="7"/>
      <c r="D362" s="10" t="s">
        <v>529</v>
      </c>
      <c r="E362" s="22"/>
      <c r="F362" s="22"/>
      <c r="G362" s="22"/>
    </row>
    <row r="363" spans="1:7" x14ac:dyDescent="0.25">
      <c r="A363" s="9" t="s">
        <v>530</v>
      </c>
      <c r="B363" s="9" t="s">
        <v>16</v>
      </c>
      <c r="C363" s="9" t="s">
        <v>91</v>
      </c>
      <c r="D363" s="15" t="s">
        <v>531</v>
      </c>
      <c r="E363" s="22">
        <v>1</v>
      </c>
      <c r="F363" s="22">
        <v>24.9</v>
      </c>
      <c r="G363" s="23">
        <f>ROUND(E363*F363,2)</f>
        <v>24.9</v>
      </c>
    </row>
    <row r="364" spans="1:7" ht="67.5" x14ac:dyDescent="0.25">
      <c r="A364" s="7"/>
      <c r="B364" s="7"/>
      <c r="C364" s="7"/>
      <c r="D364" s="10" t="s">
        <v>532</v>
      </c>
      <c r="E364" s="22"/>
      <c r="F364" s="22"/>
      <c r="G364" s="22"/>
    </row>
    <row r="365" spans="1:7" x14ac:dyDescent="0.25">
      <c r="A365" s="7"/>
      <c r="B365" s="7"/>
      <c r="C365" s="7"/>
      <c r="D365" s="16" t="s">
        <v>533</v>
      </c>
      <c r="E365" s="22">
        <v>1</v>
      </c>
      <c r="F365" s="21">
        <f>G329+G331+G333+G335+G337+G339+G341+G343+G345+G347+G349+G351+G353+G355+G357+G359+G361+G363</f>
        <v>10780.61</v>
      </c>
      <c r="G365" s="21">
        <f>ROUND(F365*E365,2)</f>
        <v>10780.61</v>
      </c>
    </row>
    <row r="366" spans="1:7" ht="0.95" customHeight="1" x14ac:dyDescent="0.25">
      <c r="A366" s="11"/>
      <c r="B366" s="11"/>
      <c r="C366" s="11"/>
      <c r="D366" s="17"/>
      <c r="E366" s="24"/>
      <c r="F366" s="24"/>
      <c r="G366" s="24"/>
    </row>
    <row r="367" spans="1:7" x14ac:dyDescent="0.25">
      <c r="A367" s="8" t="s">
        <v>534</v>
      </c>
      <c r="B367" s="8" t="s">
        <v>11</v>
      </c>
      <c r="C367" s="8" t="s">
        <v>0</v>
      </c>
      <c r="D367" s="14" t="s">
        <v>535</v>
      </c>
      <c r="E367" s="21">
        <f>E382</f>
        <v>1</v>
      </c>
      <c r="F367" s="21">
        <f>F382</f>
        <v>13307.55</v>
      </c>
      <c r="G367" s="21">
        <f>G382</f>
        <v>13307.55</v>
      </c>
    </row>
    <row r="368" spans="1:7" ht="22.5" x14ac:dyDescent="0.25">
      <c r="A368" s="9" t="s">
        <v>536</v>
      </c>
      <c r="B368" s="9" t="s">
        <v>16</v>
      </c>
      <c r="C368" s="9" t="s">
        <v>21</v>
      </c>
      <c r="D368" s="15" t="s">
        <v>537</v>
      </c>
      <c r="E368" s="22">
        <v>50.95</v>
      </c>
      <c r="F368" s="22">
        <v>17.72</v>
      </c>
      <c r="G368" s="23">
        <f>ROUND(E368*F368,2)</f>
        <v>902.83</v>
      </c>
    </row>
    <row r="369" spans="1:7" ht="123.75" x14ac:dyDescent="0.25">
      <c r="A369" s="7"/>
      <c r="B369" s="7"/>
      <c r="C369" s="7"/>
      <c r="D369" s="10" t="s">
        <v>538</v>
      </c>
      <c r="E369" s="22"/>
      <c r="F369" s="22"/>
      <c r="G369" s="22"/>
    </row>
    <row r="370" spans="1:7" ht="22.5" x14ac:dyDescent="0.25">
      <c r="A370" s="9" t="s">
        <v>539</v>
      </c>
      <c r="B370" s="9" t="s">
        <v>16</v>
      </c>
      <c r="C370" s="9" t="s">
        <v>21</v>
      </c>
      <c r="D370" s="15" t="s">
        <v>540</v>
      </c>
      <c r="E370" s="22">
        <v>29.55</v>
      </c>
      <c r="F370" s="22">
        <v>18.399999999999999</v>
      </c>
      <c r="G370" s="23">
        <f>ROUND(E370*F370,2)</f>
        <v>543.72</v>
      </c>
    </row>
    <row r="371" spans="1:7" ht="123.75" x14ac:dyDescent="0.25">
      <c r="A371" s="7"/>
      <c r="B371" s="7"/>
      <c r="C371" s="7"/>
      <c r="D371" s="10" t="s">
        <v>541</v>
      </c>
      <c r="E371" s="22"/>
      <c r="F371" s="22"/>
      <c r="G371" s="22"/>
    </row>
    <row r="372" spans="1:7" ht="22.5" x14ac:dyDescent="0.25">
      <c r="A372" s="9" t="s">
        <v>542</v>
      </c>
      <c r="B372" s="9" t="s">
        <v>16</v>
      </c>
      <c r="C372" s="9" t="s">
        <v>21</v>
      </c>
      <c r="D372" s="15" t="s">
        <v>543</v>
      </c>
      <c r="E372" s="22">
        <v>45.85</v>
      </c>
      <c r="F372" s="22">
        <v>22.26</v>
      </c>
      <c r="G372" s="23">
        <f>ROUND(E372*F372,2)</f>
        <v>1020.62</v>
      </c>
    </row>
    <row r="373" spans="1:7" ht="135" x14ac:dyDescent="0.25">
      <c r="A373" s="7"/>
      <c r="B373" s="7"/>
      <c r="C373" s="7"/>
      <c r="D373" s="10" t="s">
        <v>544</v>
      </c>
      <c r="E373" s="22"/>
      <c r="F373" s="22"/>
      <c r="G373" s="22"/>
    </row>
    <row r="374" spans="1:7" x14ac:dyDescent="0.25">
      <c r="A374" s="9" t="s">
        <v>545</v>
      </c>
      <c r="B374" s="9" t="s">
        <v>16</v>
      </c>
      <c r="C374" s="9" t="s">
        <v>91</v>
      </c>
      <c r="D374" s="15" t="s">
        <v>546</v>
      </c>
      <c r="E374" s="22">
        <v>1</v>
      </c>
      <c r="F374" s="22">
        <v>144.22</v>
      </c>
      <c r="G374" s="23">
        <f>ROUND(E374*F374,2)</f>
        <v>144.22</v>
      </c>
    </row>
    <row r="375" spans="1:7" ht="56.25" x14ac:dyDescent="0.25">
      <c r="A375" s="7"/>
      <c r="B375" s="7"/>
      <c r="C375" s="7"/>
      <c r="D375" s="10" t="s">
        <v>547</v>
      </c>
      <c r="E375" s="22"/>
      <c r="F375" s="22"/>
      <c r="G375" s="22"/>
    </row>
    <row r="376" spans="1:7" x14ac:dyDescent="0.25">
      <c r="A376" s="9" t="s">
        <v>548</v>
      </c>
      <c r="B376" s="9" t="s">
        <v>16</v>
      </c>
      <c r="C376" s="9" t="s">
        <v>91</v>
      </c>
      <c r="D376" s="15" t="s">
        <v>549</v>
      </c>
      <c r="E376" s="22">
        <v>1</v>
      </c>
      <c r="F376" s="22">
        <v>344.89</v>
      </c>
      <c r="G376" s="23">
        <f>ROUND(E376*F376,2)</f>
        <v>344.89</v>
      </c>
    </row>
    <row r="377" spans="1:7" ht="56.25" x14ac:dyDescent="0.25">
      <c r="A377" s="7"/>
      <c r="B377" s="7"/>
      <c r="C377" s="7"/>
      <c r="D377" s="10" t="s">
        <v>550</v>
      </c>
      <c r="E377" s="22"/>
      <c r="F377" s="22"/>
      <c r="G377" s="22"/>
    </row>
    <row r="378" spans="1:7" ht="22.5" x14ac:dyDescent="0.25">
      <c r="A378" s="9" t="s">
        <v>551</v>
      </c>
      <c r="B378" s="9" t="s">
        <v>16</v>
      </c>
      <c r="C378" s="9" t="s">
        <v>21</v>
      </c>
      <c r="D378" s="15" t="s">
        <v>552</v>
      </c>
      <c r="E378" s="22">
        <v>17.7</v>
      </c>
      <c r="F378" s="22">
        <v>23.08</v>
      </c>
      <c r="G378" s="23">
        <f>ROUND(E378*F378,2)</f>
        <v>408.52</v>
      </c>
    </row>
    <row r="379" spans="1:7" ht="123.75" x14ac:dyDescent="0.25">
      <c r="A379" s="7"/>
      <c r="B379" s="7"/>
      <c r="C379" s="7"/>
      <c r="D379" s="10" t="s">
        <v>553</v>
      </c>
      <c r="E379" s="22"/>
      <c r="F379" s="22"/>
      <c r="G379" s="22"/>
    </row>
    <row r="380" spans="1:7" x14ac:dyDescent="0.25">
      <c r="A380" s="9" t="s">
        <v>554</v>
      </c>
      <c r="B380" s="9" t="s">
        <v>16</v>
      </c>
      <c r="C380" s="9" t="s">
        <v>91</v>
      </c>
      <c r="D380" s="15" t="s">
        <v>555</v>
      </c>
      <c r="E380" s="22">
        <v>5</v>
      </c>
      <c r="F380" s="22">
        <v>1988.55</v>
      </c>
      <c r="G380" s="23">
        <f>ROUND(E380*F380,2)</f>
        <v>9942.75</v>
      </c>
    </row>
    <row r="381" spans="1:7" ht="409.5" x14ac:dyDescent="0.25">
      <c r="A381" s="7"/>
      <c r="B381" s="7"/>
      <c r="C381" s="7"/>
      <c r="D381" s="10" t="s">
        <v>556</v>
      </c>
      <c r="E381" s="22"/>
      <c r="F381" s="22"/>
      <c r="G381" s="22"/>
    </row>
    <row r="382" spans="1:7" x14ac:dyDescent="0.25">
      <c r="A382" s="7"/>
      <c r="B382" s="7"/>
      <c r="C382" s="7"/>
      <c r="D382" s="16" t="s">
        <v>557</v>
      </c>
      <c r="E382" s="22">
        <v>1</v>
      </c>
      <c r="F382" s="21">
        <f>G368+G370+G372+G374+G376+G378+G380</f>
        <v>13307.55</v>
      </c>
      <c r="G382" s="21">
        <f>ROUND(F382*E382,2)</f>
        <v>13307.55</v>
      </c>
    </row>
    <row r="383" spans="1:7" ht="0.95" customHeight="1" x14ac:dyDescent="0.25">
      <c r="A383" s="11"/>
      <c r="B383" s="11"/>
      <c r="C383" s="11"/>
      <c r="D383" s="17"/>
      <c r="E383" s="24"/>
      <c r="F383" s="24"/>
      <c r="G383" s="24"/>
    </row>
    <row r="384" spans="1:7" x14ac:dyDescent="0.25">
      <c r="A384" s="8" t="s">
        <v>558</v>
      </c>
      <c r="B384" s="8" t="s">
        <v>11</v>
      </c>
      <c r="C384" s="8" t="s">
        <v>0</v>
      </c>
      <c r="D384" s="14" t="s">
        <v>559</v>
      </c>
      <c r="E384" s="21">
        <f>E421</f>
        <v>1</v>
      </c>
      <c r="F384" s="21">
        <f>F421</f>
        <v>10386.17</v>
      </c>
      <c r="G384" s="21">
        <f>G421</f>
        <v>10386.17</v>
      </c>
    </row>
    <row r="385" spans="1:7" x14ac:dyDescent="0.25">
      <c r="A385" s="9" t="s">
        <v>560</v>
      </c>
      <c r="B385" s="9" t="s">
        <v>16</v>
      </c>
      <c r="C385" s="9" t="s">
        <v>21</v>
      </c>
      <c r="D385" s="15" t="s">
        <v>561</v>
      </c>
      <c r="E385" s="22">
        <v>2</v>
      </c>
      <c r="F385" s="22">
        <v>380.75</v>
      </c>
      <c r="G385" s="23">
        <f>ROUND(E385*F385,2)</f>
        <v>761.5</v>
      </c>
    </row>
    <row r="386" spans="1:7" ht="101.25" x14ac:dyDescent="0.25">
      <c r="A386" s="7"/>
      <c r="B386" s="7"/>
      <c r="C386" s="7"/>
      <c r="D386" s="10" t="s">
        <v>562</v>
      </c>
      <c r="E386" s="22"/>
      <c r="F386" s="22"/>
      <c r="G386" s="22"/>
    </row>
    <row r="387" spans="1:7" x14ac:dyDescent="0.25">
      <c r="A387" s="9" t="s">
        <v>563</v>
      </c>
      <c r="B387" s="9" t="s">
        <v>16</v>
      </c>
      <c r="C387" s="9" t="s">
        <v>91</v>
      </c>
      <c r="D387" s="15" t="s">
        <v>564</v>
      </c>
      <c r="E387" s="22">
        <v>10</v>
      </c>
      <c r="F387" s="22">
        <v>17.73</v>
      </c>
      <c r="G387" s="23">
        <f>ROUND(E387*F387,2)</f>
        <v>177.3</v>
      </c>
    </row>
    <row r="388" spans="1:7" ht="78.75" x14ac:dyDescent="0.25">
      <c r="A388" s="7"/>
      <c r="B388" s="7"/>
      <c r="C388" s="7"/>
      <c r="D388" s="10" t="s">
        <v>565</v>
      </c>
      <c r="E388" s="22"/>
      <c r="F388" s="22"/>
      <c r="G388" s="22"/>
    </row>
    <row r="389" spans="1:7" x14ac:dyDescent="0.25">
      <c r="A389" s="9" t="s">
        <v>566</v>
      </c>
      <c r="B389" s="9" t="s">
        <v>16</v>
      </c>
      <c r="C389" s="9" t="s">
        <v>91</v>
      </c>
      <c r="D389" s="15" t="s">
        <v>567</v>
      </c>
      <c r="E389" s="22">
        <v>10</v>
      </c>
      <c r="F389" s="22">
        <v>21.58</v>
      </c>
      <c r="G389" s="23">
        <f>ROUND(E389*F389,2)</f>
        <v>215.8</v>
      </c>
    </row>
    <row r="390" spans="1:7" ht="78.75" x14ac:dyDescent="0.25">
      <c r="A390" s="7"/>
      <c r="B390" s="7"/>
      <c r="C390" s="7"/>
      <c r="D390" s="10" t="s">
        <v>568</v>
      </c>
      <c r="E390" s="22"/>
      <c r="F390" s="22"/>
      <c r="G390" s="22"/>
    </row>
    <row r="391" spans="1:7" x14ac:dyDescent="0.25">
      <c r="A391" s="9" t="s">
        <v>569</v>
      </c>
      <c r="B391" s="9" t="s">
        <v>16</v>
      </c>
      <c r="C391" s="9" t="s">
        <v>91</v>
      </c>
      <c r="D391" s="15" t="s">
        <v>570</v>
      </c>
      <c r="E391" s="22">
        <v>22</v>
      </c>
      <c r="F391" s="22">
        <v>28.35</v>
      </c>
      <c r="G391" s="23">
        <f>ROUND(E391*F391,2)</f>
        <v>623.70000000000005</v>
      </c>
    </row>
    <row r="392" spans="1:7" ht="78.75" x14ac:dyDescent="0.25">
      <c r="A392" s="7"/>
      <c r="B392" s="7"/>
      <c r="C392" s="7"/>
      <c r="D392" s="10" t="s">
        <v>571</v>
      </c>
      <c r="E392" s="22"/>
      <c r="F392" s="22"/>
      <c r="G392" s="22"/>
    </row>
    <row r="393" spans="1:7" x14ac:dyDescent="0.25">
      <c r="A393" s="9" t="s">
        <v>572</v>
      </c>
      <c r="B393" s="9" t="s">
        <v>16</v>
      </c>
      <c r="C393" s="9" t="s">
        <v>91</v>
      </c>
      <c r="D393" s="15" t="s">
        <v>573</v>
      </c>
      <c r="E393" s="22">
        <v>26</v>
      </c>
      <c r="F393" s="22">
        <v>39.770000000000003</v>
      </c>
      <c r="G393" s="23">
        <f>ROUND(E393*F393,2)</f>
        <v>1034.02</v>
      </c>
    </row>
    <row r="394" spans="1:7" ht="78.75" x14ac:dyDescent="0.25">
      <c r="A394" s="7"/>
      <c r="B394" s="7"/>
      <c r="C394" s="7"/>
      <c r="D394" s="10" t="s">
        <v>574</v>
      </c>
      <c r="E394" s="22"/>
      <c r="F394" s="22"/>
      <c r="G394" s="22"/>
    </row>
    <row r="395" spans="1:7" x14ac:dyDescent="0.25">
      <c r="A395" s="9" t="s">
        <v>575</v>
      </c>
      <c r="B395" s="9" t="s">
        <v>16</v>
      </c>
      <c r="C395" s="9" t="s">
        <v>91</v>
      </c>
      <c r="D395" s="15" t="s">
        <v>576</v>
      </c>
      <c r="E395" s="22">
        <v>2</v>
      </c>
      <c r="F395" s="22">
        <v>59.3</v>
      </c>
      <c r="G395" s="23">
        <f>ROUND(E395*F395,2)</f>
        <v>118.6</v>
      </c>
    </row>
    <row r="396" spans="1:7" ht="78.75" x14ac:dyDescent="0.25">
      <c r="A396" s="7"/>
      <c r="B396" s="7"/>
      <c r="C396" s="7"/>
      <c r="D396" s="10" t="s">
        <v>577</v>
      </c>
      <c r="E396" s="22"/>
      <c r="F396" s="22"/>
      <c r="G396" s="22"/>
    </row>
    <row r="397" spans="1:7" x14ac:dyDescent="0.25">
      <c r="A397" s="9" t="s">
        <v>578</v>
      </c>
      <c r="B397" s="9" t="s">
        <v>16</v>
      </c>
      <c r="C397" s="9" t="s">
        <v>91</v>
      </c>
      <c r="D397" s="15" t="s">
        <v>579</v>
      </c>
      <c r="E397" s="22">
        <v>3</v>
      </c>
      <c r="F397" s="22">
        <v>26.64</v>
      </c>
      <c r="G397" s="23">
        <f>ROUND(E397*F397,2)</f>
        <v>79.92</v>
      </c>
    </row>
    <row r="398" spans="1:7" ht="45" x14ac:dyDescent="0.25">
      <c r="A398" s="7"/>
      <c r="B398" s="7"/>
      <c r="C398" s="7"/>
      <c r="D398" s="10" t="s">
        <v>580</v>
      </c>
      <c r="E398" s="22"/>
      <c r="F398" s="22"/>
      <c r="G398" s="22"/>
    </row>
    <row r="399" spans="1:7" x14ac:dyDescent="0.25">
      <c r="A399" s="9" t="s">
        <v>581</v>
      </c>
      <c r="B399" s="9" t="s">
        <v>16</v>
      </c>
      <c r="C399" s="9" t="s">
        <v>91</v>
      </c>
      <c r="D399" s="15" t="s">
        <v>582</v>
      </c>
      <c r="E399" s="22">
        <v>3</v>
      </c>
      <c r="F399" s="22">
        <v>34.01</v>
      </c>
      <c r="G399" s="23">
        <f>ROUND(E399*F399,2)</f>
        <v>102.03</v>
      </c>
    </row>
    <row r="400" spans="1:7" ht="45" x14ac:dyDescent="0.25">
      <c r="A400" s="7"/>
      <c r="B400" s="7"/>
      <c r="C400" s="7"/>
      <c r="D400" s="10" t="s">
        <v>583</v>
      </c>
      <c r="E400" s="22"/>
      <c r="F400" s="22"/>
      <c r="G400" s="22"/>
    </row>
    <row r="401" spans="1:7" x14ac:dyDescent="0.25">
      <c r="A401" s="9" t="s">
        <v>584</v>
      </c>
      <c r="B401" s="9" t="s">
        <v>16</v>
      </c>
      <c r="C401" s="9" t="s">
        <v>91</v>
      </c>
      <c r="D401" s="15" t="s">
        <v>585</v>
      </c>
      <c r="E401" s="22">
        <v>12</v>
      </c>
      <c r="F401" s="22">
        <v>23</v>
      </c>
      <c r="G401" s="23">
        <f>ROUND(E401*F401,2)</f>
        <v>276</v>
      </c>
    </row>
    <row r="402" spans="1:7" ht="67.5" x14ac:dyDescent="0.25">
      <c r="A402" s="7"/>
      <c r="B402" s="7"/>
      <c r="C402" s="7"/>
      <c r="D402" s="10" t="s">
        <v>586</v>
      </c>
      <c r="E402" s="22"/>
      <c r="F402" s="22"/>
      <c r="G402" s="22"/>
    </row>
    <row r="403" spans="1:7" ht="22.5" x14ac:dyDescent="0.25">
      <c r="A403" s="9" t="s">
        <v>587</v>
      </c>
      <c r="B403" s="9" t="s">
        <v>16</v>
      </c>
      <c r="C403" s="9" t="s">
        <v>91</v>
      </c>
      <c r="D403" s="15" t="s">
        <v>588</v>
      </c>
      <c r="E403" s="22">
        <v>2</v>
      </c>
      <c r="F403" s="22">
        <v>1898.26</v>
      </c>
      <c r="G403" s="23">
        <f>ROUND(E403*F403,2)</f>
        <v>3796.52</v>
      </c>
    </row>
    <row r="404" spans="1:7" ht="56.25" x14ac:dyDescent="0.25">
      <c r="A404" s="7"/>
      <c r="B404" s="7"/>
      <c r="C404" s="7"/>
      <c r="D404" s="10" t="s">
        <v>589</v>
      </c>
      <c r="E404" s="22"/>
      <c r="F404" s="22"/>
      <c r="G404" s="22"/>
    </row>
    <row r="405" spans="1:7" ht="22.5" x14ac:dyDescent="0.25">
      <c r="A405" s="9" t="s">
        <v>590</v>
      </c>
      <c r="B405" s="9" t="s">
        <v>16</v>
      </c>
      <c r="C405" s="9" t="s">
        <v>91</v>
      </c>
      <c r="D405" s="15" t="s">
        <v>591</v>
      </c>
      <c r="E405" s="22">
        <v>2</v>
      </c>
      <c r="F405" s="22">
        <v>806.33</v>
      </c>
      <c r="G405" s="23">
        <f>ROUND(E405*F405,2)</f>
        <v>1612.66</v>
      </c>
    </row>
    <row r="406" spans="1:7" ht="56.25" x14ac:dyDescent="0.25">
      <c r="A406" s="7"/>
      <c r="B406" s="7"/>
      <c r="C406" s="7"/>
      <c r="D406" s="10" t="s">
        <v>592</v>
      </c>
      <c r="E406" s="22"/>
      <c r="F406" s="22"/>
      <c r="G406" s="22"/>
    </row>
    <row r="407" spans="1:7" x14ac:dyDescent="0.25">
      <c r="A407" s="9" t="s">
        <v>593</v>
      </c>
      <c r="B407" s="9" t="s">
        <v>16</v>
      </c>
      <c r="C407" s="9" t="s">
        <v>91</v>
      </c>
      <c r="D407" s="15" t="s">
        <v>594</v>
      </c>
      <c r="E407" s="22">
        <v>1</v>
      </c>
      <c r="F407" s="22">
        <v>186.36</v>
      </c>
      <c r="G407" s="23">
        <f>ROUND(E407*F407,2)</f>
        <v>186.36</v>
      </c>
    </row>
    <row r="408" spans="1:7" ht="67.5" x14ac:dyDescent="0.25">
      <c r="A408" s="7"/>
      <c r="B408" s="7"/>
      <c r="C408" s="7"/>
      <c r="D408" s="10" t="s">
        <v>595</v>
      </c>
      <c r="E408" s="22"/>
      <c r="F408" s="22"/>
      <c r="G408" s="22"/>
    </row>
    <row r="409" spans="1:7" x14ac:dyDescent="0.25">
      <c r="A409" s="9" t="s">
        <v>596</v>
      </c>
      <c r="B409" s="9" t="s">
        <v>16</v>
      </c>
      <c r="C409" s="9" t="s">
        <v>91</v>
      </c>
      <c r="D409" s="15" t="s">
        <v>597</v>
      </c>
      <c r="E409" s="22">
        <v>5</v>
      </c>
      <c r="F409" s="22">
        <v>93.98</v>
      </c>
      <c r="G409" s="23">
        <f>ROUND(E409*F409,2)</f>
        <v>469.9</v>
      </c>
    </row>
    <row r="410" spans="1:7" ht="56.25" x14ac:dyDescent="0.25">
      <c r="A410" s="7"/>
      <c r="B410" s="7"/>
      <c r="C410" s="7"/>
      <c r="D410" s="10" t="s">
        <v>598</v>
      </c>
      <c r="E410" s="22"/>
      <c r="F410" s="22"/>
      <c r="G410" s="22"/>
    </row>
    <row r="411" spans="1:7" ht="22.5" x14ac:dyDescent="0.25">
      <c r="A411" s="9" t="s">
        <v>599</v>
      </c>
      <c r="B411" s="9" t="s">
        <v>16</v>
      </c>
      <c r="C411" s="9" t="s">
        <v>91</v>
      </c>
      <c r="D411" s="15" t="s">
        <v>600</v>
      </c>
      <c r="E411" s="22">
        <v>1</v>
      </c>
      <c r="F411" s="22">
        <v>102</v>
      </c>
      <c r="G411" s="23">
        <f>ROUND(E411*F411,2)</f>
        <v>102</v>
      </c>
    </row>
    <row r="412" spans="1:7" ht="67.5" x14ac:dyDescent="0.25">
      <c r="A412" s="7"/>
      <c r="B412" s="7"/>
      <c r="C412" s="7"/>
      <c r="D412" s="10" t="s">
        <v>601</v>
      </c>
      <c r="E412" s="22"/>
      <c r="F412" s="22"/>
      <c r="G412" s="22"/>
    </row>
    <row r="413" spans="1:7" x14ac:dyDescent="0.25">
      <c r="A413" s="9" t="s">
        <v>602</v>
      </c>
      <c r="B413" s="9" t="s">
        <v>16</v>
      </c>
      <c r="C413" s="9" t="s">
        <v>91</v>
      </c>
      <c r="D413" s="15" t="s">
        <v>603</v>
      </c>
      <c r="E413" s="22">
        <v>3</v>
      </c>
      <c r="F413" s="22">
        <v>40.98</v>
      </c>
      <c r="G413" s="23">
        <f>ROUND(E413*F413,2)</f>
        <v>122.94</v>
      </c>
    </row>
    <row r="414" spans="1:7" ht="101.25" x14ac:dyDescent="0.25">
      <c r="A414" s="7"/>
      <c r="B414" s="7"/>
      <c r="C414" s="7"/>
      <c r="D414" s="10" t="s">
        <v>604</v>
      </c>
      <c r="E414" s="22"/>
      <c r="F414" s="22"/>
      <c r="G414" s="22"/>
    </row>
    <row r="415" spans="1:7" ht="22.5" x14ac:dyDescent="0.25">
      <c r="A415" s="9" t="s">
        <v>605</v>
      </c>
      <c r="B415" s="9" t="s">
        <v>16</v>
      </c>
      <c r="C415" s="9" t="s">
        <v>91</v>
      </c>
      <c r="D415" s="15" t="s">
        <v>606</v>
      </c>
      <c r="E415" s="22">
        <v>1</v>
      </c>
      <c r="F415" s="22">
        <v>39.17</v>
      </c>
      <c r="G415" s="23">
        <f>ROUND(E415*F415,2)</f>
        <v>39.17</v>
      </c>
    </row>
    <row r="416" spans="1:7" ht="123.75" x14ac:dyDescent="0.25">
      <c r="A416" s="7"/>
      <c r="B416" s="7"/>
      <c r="C416" s="7"/>
      <c r="D416" s="10" t="s">
        <v>607</v>
      </c>
      <c r="E416" s="22"/>
      <c r="F416" s="22"/>
      <c r="G416" s="22"/>
    </row>
    <row r="417" spans="1:7" x14ac:dyDescent="0.25">
      <c r="A417" s="9" t="s">
        <v>608</v>
      </c>
      <c r="B417" s="9" t="s">
        <v>16</v>
      </c>
      <c r="C417" s="9" t="s">
        <v>91</v>
      </c>
      <c r="D417" s="15" t="s">
        <v>609</v>
      </c>
      <c r="E417" s="22">
        <v>2</v>
      </c>
      <c r="F417" s="22">
        <v>79.61</v>
      </c>
      <c r="G417" s="23">
        <f>ROUND(E417*F417,2)</f>
        <v>159.22</v>
      </c>
    </row>
    <row r="418" spans="1:7" ht="123.75" x14ac:dyDescent="0.25">
      <c r="A418" s="7"/>
      <c r="B418" s="7"/>
      <c r="C418" s="7"/>
      <c r="D418" s="10" t="s">
        <v>610</v>
      </c>
      <c r="E418" s="22"/>
      <c r="F418" s="22"/>
      <c r="G418" s="22"/>
    </row>
    <row r="419" spans="1:7" ht="22.5" x14ac:dyDescent="0.25">
      <c r="A419" s="9" t="s">
        <v>611</v>
      </c>
      <c r="B419" s="9" t="s">
        <v>16</v>
      </c>
      <c r="C419" s="9" t="s">
        <v>91</v>
      </c>
      <c r="D419" s="15" t="s">
        <v>612</v>
      </c>
      <c r="E419" s="22">
        <v>1</v>
      </c>
      <c r="F419" s="22">
        <v>508.53</v>
      </c>
      <c r="G419" s="23">
        <f>ROUND(E419*F419,2)</f>
        <v>508.53</v>
      </c>
    </row>
    <row r="420" spans="1:7" ht="67.5" x14ac:dyDescent="0.25">
      <c r="A420" s="7"/>
      <c r="B420" s="7"/>
      <c r="C420" s="7"/>
      <c r="D420" s="10" t="s">
        <v>613</v>
      </c>
      <c r="E420" s="22"/>
      <c r="F420" s="22"/>
      <c r="G420" s="22"/>
    </row>
    <row r="421" spans="1:7" x14ac:dyDescent="0.25">
      <c r="A421" s="7"/>
      <c r="B421" s="7"/>
      <c r="C421" s="7"/>
      <c r="D421" s="16" t="s">
        <v>614</v>
      </c>
      <c r="E421" s="22">
        <v>1</v>
      </c>
      <c r="F421" s="21">
        <f>G385+G387+G389+G391+G393+G395+G397+G399+G401+G403+G405+G407+G409+G411+G413+G415+G417+G419</f>
        <v>10386.17</v>
      </c>
      <c r="G421" s="21">
        <f>ROUND(F421*E421,2)</f>
        <v>10386.17</v>
      </c>
    </row>
    <row r="422" spans="1:7" ht="0.95" customHeight="1" x14ac:dyDescent="0.25">
      <c r="A422" s="11"/>
      <c r="B422" s="11"/>
      <c r="C422" s="11"/>
      <c r="D422" s="17"/>
      <c r="E422" s="24"/>
      <c r="F422" s="24"/>
      <c r="G422" s="24"/>
    </row>
    <row r="423" spans="1:7" x14ac:dyDescent="0.25">
      <c r="A423" s="8" t="s">
        <v>615</v>
      </c>
      <c r="B423" s="8" t="s">
        <v>11</v>
      </c>
      <c r="C423" s="8" t="s">
        <v>0</v>
      </c>
      <c r="D423" s="14" t="s">
        <v>616</v>
      </c>
      <c r="E423" s="21">
        <f>E462</f>
        <v>1</v>
      </c>
      <c r="F423" s="21">
        <f>F462</f>
        <v>8299.42</v>
      </c>
      <c r="G423" s="21">
        <f>G462</f>
        <v>8299.42</v>
      </c>
    </row>
    <row r="424" spans="1:7" x14ac:dyDescent="0.25">
      <c r="A424" s="9" t="s">
        <v>617</v>
      </c>
      <c r="B424" s="9" t="s">
        <v>16</v>
      </c>
      <c r="C424" s="9" t="s">
        <v>91</v>
      </c>
      <c r="D424" s="15" t="s">
        <v>618</v>
      </c>
      <c r="E424" s="22">
        <v>6</v>
      </c>
      <c r="F424" s="22">
        <v>104.04</v>
      </c>
      <c r="G424" s="23">
        <f>ROUND(E424*F424,2)</f>
        <v>624.24</v>
      </c>
    </row>
    <row r="425" spans="1:7" ht="101.25" x14ac:dyDescent="0.25">
      <c r="A425" s="7"/>
      <c r="B425" s="7"/>
      <c r="C425" s="7"/>
      <c r="D425" s="10" t="s">
        <v>619</v>
      </c>
      <c r="E425" s="22"/>
      <c r="F425" s="22"/>
      <c r="G425" s="22"/>
    </row>
    <row r="426" spans="1:7" x14ac:dyDescent="0.25">
      <c r="A426" s="9" t="s">
        <v>620</v>
      </c>
      <c r="B426" s="9" t="s">
        <v>16</v>
      </c>
      <c r="C426" s="9" t="s">
        <v>91</v>
      </c>
      <c r="D426" s="15" t="s">
        <v>621</v>
      </c>
      <c r="E426" s="22">
        <v>4</v>
      </c>
      <c r="F426" s="22">
        <v>207.43</v>
      </c>
      <c r="G426" s="23">
        <f>ROUND(E426*F426,2)</f>
        <v>829.72</v>
      </c>
    </row>
    <row r="427" spans="1:7" ht="123.75" x14ac:dyDescent="0.25">
      <c r="A427" s="7"/>
      <c r="B427" s="7"/>
      <c r="C427" s="7"/>
      <c r="D427" s="10" t="s">
        <v>622</v>
      </c>
      <c r="E427" s="22"/>
      <c r="F427" s="22"/>
      <c r="G427" s="22"/>
    </row>
    <row r="428" spans="1:7" x14ac:dyDescent="0.25">
      <c r="A428" s="9" t="s">
        <v>623</v>
      </c>
      <c r="B428" s="9" t="s">
        <v>16</v>
      </c>
      <c r="C428" s="9" t="s">
        <v>91</v>
      </c>
      <c r="D428" s="15" t="s">
        <v>624</v>
      </c>
      <c r="E428" s="22">
        <v>2</v>
      </c>
      <c r="F428" s="22">
        <v>404.76</v>
      </c>
      <c r="G428" s="23">
        <f>ROUND(E428*F428,2)</f>
        <v>809.52</v>
      </c>
    </row>
    <row r="429" spans="1:7" ht="123.75" x14ac:dyDescent="0.25">
      <c r="A429" s="7"/>
      <c r="B429" s="7"/>
      <c r="C429" s="7"/>
      <c r="D429" s="10" t="s">
        <v>625</v>
      </c>
      <c r="E429" s="22"/>
      <c r="F429" s="22"/>
      <c r="G429" s="22"/>
    </row>
    <row r="430" spans="1:7" x14ac:dyDescent="0.25">
      <c r="A430" s="9" t="s">
        <v>626</v>
      </c>
      <c r="B430" s="9" t="s">
        <v>16</v>
      </c>
      <c r="C430" s="9" t="s">
        <v>91</v>
      </c>
      <c r="D430" s="15" t="s">
        <v>627</v>
      </c>
      <c r="E430" s="22">
        <v>1</v>
      </c>
      <c r="F430" s="22">
        <v>124.52</v>
      </c>
      <c r="G430" s="23">
        <f>ROUND(E430*F430,2)</f>
        <v>124.52</v>
      </c>
    </row>
    <row r="431" spans="1:7" ht="78.75" x14ac:dyDescent="0.25">
      <c r="A431" s="7"/>
      <c r="B431" s="7"/>
      <c r="C431" s="7"/>
      <c r="D431" s="10" t="s">
        <v>628</v>
      </c>
      <c r="E431" s="22"/>
      <c r="F431" s="22"/>
      <c r="G431" s="22"/>
    </row>
    <row r="432" spans="1:7" x14ac:dyDescent="0.25">
      <c r="A432" s="9" t="s">
        <v>629</v>
      </c>
      <c r="B432" s="9" t="s">
        <v>16</v>
      </c>
      <c r="C432" s="9" t="s">
        <v>91</v>
      </c>
      <c r="D432" s="15" t="s">
        <v>630</v>
      </c>
      <c r="E432" s="22">
        <v>8</v>
      </c>
      <c r="F432" s="22">
        <v>32.6</v>
      </c>
      <c r="G432" s="23">
        <f>ROUND(E432*F432,2)</f>
        <v>260.8</v>
      </c>
    </row>
    <row r="433" spans="1:7" ht="45" x14ac:dyDescent="0.25">
      <c r="A433" s="7"/>
      <c r="B433" s="7"/>
      <c r="C433" s="7"/>
      <c r="D433" s="10" t="s">
        <v>631</v>
      </c>
      <c r="E433" s="22"/>
      <c r="F433" s="22"/>
      <c r="G433" s="22"/>
    </row>
    <row r="434" spans="1:7" ht="22.5" x14ac:dyDescent="0.25">
      <c r="A434" s="9" t="s">
        <v>632</v>
      </c>
      <c r="B434" s="9" t="s">
        <v>16</v>
      </c>
      <c r="C434" s="9" t="s">
        <v>91</v>
      </c>
      <c r="D434" s="15" t="s">
        <v>633</v>
      </c>
      <c r="E434" s="22">
        <v>8</v>
      </c>
      <c r="F434" s="22">
        <v>198.36</v>
      </c>
      <c r="G434" s="23">
        <f>ROUND(E434*F434,2)</f>
        <v>1586.88</v>
      </c>
    </row>
    <row r="435" spans="1:7" ht="101.25" x14ac:dyDescent="0.25">
      <c r="A435" s="7"/>
      <c r="B435" s="7"/>
      <c r="C435" s="7"/>
      <c r="D435" s="10" t="s">
        <v>634</v>
      </c>
      <c r="E435" s="22"/>
      <c r="F435" s="22"/>
      <c r="G435" s="22"/>
    </row>
    <row r="436" spans="1:7" x14ac:dyDescent="0.25">
      <c r="A436" s="9" t="s">
        <v>635</v>
      </c>
      <c r="B436" s="9" t="s">
        <v>16</v>
      </c>
      <c r="C436" s="9" t="s">
        <v>91</v>
      </c>
      <c r="D436" s="15" t="s">
        <v>636</v>
      </c>
      <c r="E436" s="22">
        <v>2</v>
      </c>
      <c r="F436" s="22">
        <v>71.92</v>
      </c>
      <c r="G436" s="23">
        <f>ROUND(E436*F436,2)</f>
        <v>143.84</v>
      </c>
    </row>
    <row r="437" spans="1:7" ht="78.75" x14ac:dyDescent="0.25">
      <c r="A437" s="7"/>
      <c r="B437" s="7"/>
      <c r="C437" s="7"/>
      <c r="D437" s="10" t="s">
        <v>637</v>
      </c>
      <c r="E437" s="22"/>
      <c r="F437" s="22"/>
      <c r="G437" s="22"/>
    </row>
    <row r="438" spans="1:7" ht="22.5" x14ac:dyDescent="0.25">
      <c r="A438" s="9" t="s">
        <v>638</v>
      </c>
      <c r="B438" s="9" t="s">
        <v>16</v>
      </c>
      <c r="C438" s="9" t="s">
        <v>91</v>
      </c>
      <c r="D438" s="15" t="s">
        <v>639</v>
      </c>
      <c r="E438" s="22">
        <v>4</v>
      </c>
      <c r="F438" s="22">
        <v>92.54</v>
      </c>
      <c r="G438" s="23">
        <f>ROUND(E438*F438,2)</f>
        <v>370.16</v>
      </c>
    </row>
    <row r="439" spans="1:7" ht="123.75" x14ac:dyDescent="0.25">
      <c r="A439" s="7"/>
      <c r="B439" s="7"/>
      <c r="C439" s="7"/>
      <c r="D439" s="10" t="s">
        <v>640</v>
      </c>
      <c r="E439" s="22"/>
      <c r="F439" s="22"/>
      <c r="G439" s="22"/>
    </row>
    <row r="440" spans="1:7" ht="22.5" x14ac:dyDescent="0.25">
      <c r="A440" s="9" t="s">
        <v>641</v>
      </c>
      <c r="B440" s="9" t="s">
        <v>16</v>
      </c>
      <c r="C440" s="9" t="s">
        <v>91</v>
      </c>
      <c r="D440" s="15" t="s">
        <v>642</v>
      </c>
      <c r="E440" s="22">
        <v>2</v>
      </c>
      <c r="F440" s="22">
        <v>118.49</v>
      </c>
      <c r="G440" s="23">
        <f>ROUND(E440*F440,2)</f>
        <v>236.98</v>
      </c>
    </row>
    <row r="441" spans="1:7" ht="123.75" x14ac:dyDescent="0.25">
      <c r="A441" s="7"/>
      <c r="B441" s="7"/>
      <c r="C441" s="7"/>
      <c r="D441" s="10" t="s">
        <v>643</v>
      </c>
      <c r="E441" s="22"/>
      <c r="F441" s="22"/>
      <c r="G441" s="22"/>
    </row>
    <row r="442" spans="1:7" x14ac:dyDescent="0.25">
      <c r="A442" s="9" t="s">
        <v>644</v>
      </c>
      <c r="B442" s="9" t="s">
        <v>16</v>
      </c>
      <c r="C442" s="9" t="s">
        <v>91</v>
      </c>
      <c r="D442" s="15" t="s">
        <v>645</v>
      </c>
      <c r="E442" s="22">
        <v>1</v>
      </c>
      <c r="F442" s="22">
        <v>74.010000000000005</v>
      </c>
      <c r="G442" s="23">
        <f>ROUND(E442*F442,2)</f>
        <v>74.010000000000005</v>
      </c>
    </row>
    <row r="443" spans="1:7" ht="56.25" x14ac:dyDescent="0.25">
      <c r="A443" s="7"/>
      <c r="B443" s="7"/>
      <c r="C443" s="7"/>
      <c r="D443" s="10" t="s">
        <v>646</v>
      </c>
      <c r="E443" s="22"/>
      <c r="F443" s="22"/>
      <c r="G443" s="22"/>
    </row>
    <row r="444" spans="1:7" x14ac:dyDescent="0.25">
      <c r="A444" s="9" t="s">
        <v>647</v>
      </c>
      <c r="B444" s="9" t="s">
        <v>16</v>
      </c>
      <c r="C444" s="9" t="s">
        <v>91</v>
      </c>
      <c r="D444" s="15" t="s">
        <v>648</v>
      </c>
      <c r="E444" s="22">
        <v>2</v>
      </c>
      <c r="F444" s="22">
        <v>107.92</v>
      </c>
      <c r="G444" s="23">
        <f>ROUND(E444*F444,2)</f>
        <v>215.84</v>
      </c>
    </row>
    <row r="445" spans="1:7" ht="90" x14ac:dyDescent="0.25">
      <c r="A445" s="7"/>
      <c r="B445" s="7"/>
      <c r="C445" s="7"/>
      <c r="D445" s="10" t="s">
        <v>649</v>
      </c>
      <c r="E445" s="22"/>
      <c r="F445" s="22"/>
      <c r="G445" s="22"/>
    </row>
    <row r="446" spans="1:7" x14ac:dyDescent="0.25">
      <c r="A446" s="9" t="s">
        <v>650</v>
      </c>
      <c r="B446" s="9" t="s">
        <v>16</v>
      </c>
      <c r="C446" s="9" t="s">
        <v>91</v>
      </c>
      <c r="D446" s="15" t="s">
        <v>651</v>
      </c>
      <c r="E446" s="22">
        <v>4</v>
      </c>
      <c r="F446" s="22">
        <v>113.98</v>
      </c>
      <c r="G446" s="23">
        <f>ROUND(E446*F446,2)</f>
        <v>455.92</v>
      </c>
    </row>
    <row r="447" spans="1:7" ht="78.75" x14ac:dyDescent="0.25">
      <c r="A447" s="7"/>
      <c r="B447" s="7"/>
      <c r="C447" s="7"/>
      <c r="D447" s="10" t="s">
        <v>652</v>
      </c>
      <c r="E447" s="22"/>
      <c r="F447" s="22"/>
      <c r="G447" s="22"/>
    </row>
    <row r="448" spans="1:7" ht="22.5" x14ac:dyDescent="0.25">
      <c r="A448" s="9" t="s">
        <v>653</v>
      </c>
      <c r="B448" s="9" t="s">
        <v>16</v>
      </c>
      <c r="C448" s="9" t="s">
        <v>91</v>
      </c>
      <c r="D448" s="15" t="s">
        <v>654</v>
      </c>
      <c r="E448" s="22">
        <v>1</v>
      </c>
      <c r="F448" s="22">
        <v>302.36</v>
      </c>
      <c r="G448" s="23">
        <f>ROUND(E448*F448,2)</f>
        <v>302.36</v>
      </c>
    </row>
    <row r="449" spans="1:7" ht="135" x14ac:dyDescent="0.25">
      <c r="A449" s="7"/>
      <c r="B449" s="7"/>
      <c r="C449" s="7"/>
      <c r="D449" s="10" t="s">
        <v>655</v>
      </c>
      <c r="E449" s="22"/>
      <c r="F449" s="22"/>
      <c r="G449" s="22"/>
    </row>
    <row r="450" spans="1:7" x14ac:dyDescent="0.25">
      <c r="A450" s="9" t="s">
        <v>656</v>
      </c>
      <c r="B450" s="9" t="s">
        <v>16</v>
      </c>
      <c r="C450" s="9" t="s">
        <v>91</v>
      </c>
      <c r="D450" s="15" t="s">
        <v>657</v>
      </c>
      <c r="E450" s="22">
        <v>4</v>
      </c>
      <c r="F450" s="22">
        <v>105.45</v>
      </c>
      <c r="G450" s="23">
        <f>ROUND(E450*F450,2)</f>
        <v>421.8</v>
      </c>
    </row>
    <row r="451" spans="1:7" ht="123.75" x14ac:dyDescent="0.25">
      <c r="A451" s="7"/>
      <c r="B451" s="7"/>
      <c r="C451" s="7"/>
      <c r="D451" s="10" t="s">
        <v>658</v>
      </c>
      <c r="E451" s="22"/>
      <c r="F451" s="22"/>
      <c r="G451" s="22"/>
    </row>
    <row r="452" spans="1:7" x14ac:dyDescent="0.25">
      <c r="A452" s="9" t="s">
        <v>659</v>
      </c>
      <c r="B452" s="9" t="s">
        <v>16</v>
      </c>
      <c r="C452" s="9" t="s">
        <v>91</v>
      </c>
      <c r="D452" s="15" t="s">
        <v>660</v>
      </c>
      <c r="E452" s="22">
        <v>2</v>
      </c>
      <c r="F452" s="22">
        <v>225.52</v>
      </c>
      <c r="G452" s="23">
        <f>ROUND(E452*F452,2)</f>
        <v>451.04</v>
      </c>
    </row>
    <row r="453" spans="1:7" ht="90" x14ac:dyDescent="0.25">
      <c r="A453" s="7"/>
      <c r="B453" s="7"/>
      <c r="C453" s="7"/>
      <c r="D453" s="10" t="s">
        <v>661</v>
      </c>
      <c r="E453" s="22"/>
      <c r="F453" s="22"/>
      <c r="G453" s="22"/>
    </row>
    <row r="454" spans="1:7" x14ac:dyDescent="0.25">
      <c r="A454" s="9" t="s">
        <v>662</v>
      </c>
      <c r="B454" s="9" t="s">
        <v>16</v>
      </c>
      <c r="C454" s="9" t="s">
        <v>91</v>
      </c>
      <c r="D454" s="15" t="s">
        <v>663</v>
      </c>
      <c r="E454" s="22">
        <v>2</v>
      </c>
      <c r="F454" s="22">
        <v>67.540000000000006</v>
      </c>
      <c r="G454" s="23">
        <f>ROUND(E454*F454,2)</f>
        <v>135.08000000000001</v>
      </c>
    </row>
    <row r="455" spans="1:7" ht="90" x14ac:dyDescent="0.25">
      <c r="A455" s="7"/>
      <c r="B455" s="7"/>
      <c r="C455" s="7"/>
      <c r="D455" s="10" t="s">
        <v>664</v>
      </c>
      <c r="E455" s="22"/>
      <c r="F455" s="22"/>
      <c r="G455" s="22"/>
    </row>
    <row r="456" spans="1:7" x14ac:dyDescent="0.25">
      <c r="A456" s="9" t="s">
        <v>665</v>
      </c>
      <c r="B456" s="9" t="s">
        <v>16</v>
      </c>
      <c r="C456" s="9" t="s">
        <v>65</v>
      </c>
      <c r="D456" s="15" t="s">
        <v>666</v>
      </c>
      <c r="E456" s="22">
        <v>2</v>
      </c>
      <c r="F456" s="22">
        <v>23.72</v>
      </c>
      <c r="G456" s="23">
        <f>ROUND(E456*F456,2)</f>
        <v>47.44</v>
      </c>
    </row>
    <row r="457" spans="1:7" ht="45" x14ac:dyDescent="0.25">
      <c r="A457" s="7"/>
      <c r="B457" s="7"/>
      <c r="C457" s="7"/>
      <c r="D457" s="10" t="s">
        <v>667</v>
      </c>
      <c r="E457" s="22"/>
      <c r="F457" s="22"/>
      <c r="G457" s="22"/>
    </row>
    <row r="458" spans="1:7" x14ac:dyDescent="0.25">
      <c r="A458" s="9" t="s">
        <v>668</v>
      </c>
      <c r="B458" s="9" t="s">
        <v>16</v>
      </c>
      <c r="C458" s="9" t="s">
        <v>91</v>
      </c>
      <c r="D458" s="15" t="s">
        <v>669</v>
      </c>
      <c r="E458" s="22">
        <v>2</v>
      </c>
      <c r="F458" s="22">
        <v>249.01</v>
      </c>
      <c r="G458" s="23">
        <f>ROUND(E458*F458,2)</f>
        <v>498.02</v>
      </c>
    </row>
    <row r="459" spans="1:7" ht="78.75" x14ac:dyDescent="0.25">
      <c r="A459" s="7"/>
      <c r="B459" s="7"/>
      <c r="C459" s="7"/>
      <c r="D459" s="10" t="s">
        <v>670</v>
      </c>
      <c r="E459" s="22"/>
      <c r="F459" s="22"/>
      <c r="G459" s="22"/>
    </row>
    <row r="460" spans="1:7" ht="22.5" x14ac:dyDescent="0.25">
      <c r="A460" s="9" t="s">
        <v>671</v>
      </c>
      <c r="B460" s="9" t="s">
        <v>16</v>
      </c>
      <c r="C460" s="9" t="s">
        <v>91</v>
      </c>
      <c r="D460" s="15" t="s">
        <v>672</v>
      </c>
      <c r="E460" s="22">
        <v>1</v>
      </c>
      <c r="F460" s="22">
        <v>711.25</v>
      </c>
      <c r="G460" s="23">
        <f>ROUND(E460*F460,2)</f>
        <v>711.25</v>
      </c>
    </row>
    <row r="461" spans="1:7" ht="135" x14ac:dyDescent="0.25">
      <c r="A461" s="7"/>
      <c r="B461" s="7"/>
      <c r="C461" s="7"/>
      <c r="D461" s="10" t="s">
        <v>673</v>
      </c>
      <c r="E461" s="22"/>
      <c r="F461" s="22"/>
      <c r="G461" s="22"/>
    </row>
    <row r="462" spans="1:7" x14ac:dyDescent="0.25">
      <c r="A462" s="7"/>
      <c r="B462" s="7"/>
      <c r="C462" s="7"/>
      <c r="D462" s="16" t="s">
        <v>674</v>
      </c>
      <c r="E462" s="22">
        <v>1</v>
      </c>
      <c r="F462" s="21">
        <f>G424+G426+G428+G430+G432+G434+G436+G438+G440+G442+G444+G446+G448+G450+G452+G454+G456+G458+G460</f>
        <v>8299.42</v>
      </c>
      <c r="G462" s="21">
        <f>ROUND(F462*E462,2)</f>
        <v>8299.42</v>
      </c>
    </row>
    <row r="463" spans="1:7" ht="0.95" customHeight="1" x14ac:dyDescent="0.25">
      <c r="A463" s="11"/>
      <c r="B463" s="11"/>
      <c r="C463" s="11"/>
      <c r="D463" s="17"/>
      <c r="E463" s="24"/>
      <c r="F463" s="24"/>
      <c r="G463" s="24"/>
    </row>
    <row r="464" spans="1:7" x14ac:dyDescent="0.25">
      <c r="A464" s="7"/>
      <c r="B464" s="7"/>
      <c r="C464" s="7"/>
      <c r="D464" s="16" t="s">
        <v>675</v>
      </c>
      <c r="E464" s="22">
        <v>1</v>
      </c>
      <c r="F464" s="21">
        <f>G365+G382+G421+G462</f>
        <v>42773.75</v>
      </c>
      <c r="G464" s="21">
        <f>ROUND(F464*E464,2)</f>
        <v>42773.75</v>
      </c>
    </row>
    <row r="465" spans="1:7" ht="0.95" customHeight="1" x14ac:dyDescent="0.25">
      <c r="A465" s="11"/>
      <c r="B465" s="11"/>
      <c r="C465" s="11"/>
      <c r="D465" s="17"/>
      <c r="E465" s="24"/>
      <c r="F465" s="24"/>
      <c r="G465" s="24"/>
    </row>
    <row r="466" spans="1:7" ht="22.5" x14ac:dyDescent="0.25">
      <c r="A466" s="6" t="s">
        <v>676</v>
      </c>
      <c r="B466" s="6" t="s">
        <v>11</v>
      </c>
      <c r="C466" s="6" t="s">
        <v>0</v>
      </c>
      <c r="D466" s="13" t="s">
        <v>677</v>
      </c>
      <c r="E466" s="21">
        <f>E584</f>
        <v>1</v>
      </c>
      <c r="F466" s="21">
        <f>F584</f>
        <v>61555.79</v>
      </c>
      <c r="G466" s="21">
        <f>G584</f>
        <v>61555.79</v>
      </c>
    </row>
    <row r="467" spans="1:7" x14ac:dyDescent="0.25">
      <c r="A467" s="8" t="s">
        <v>678</v>
      </c>
      <c r="B467" s="8" t="s">
        <v>11</v>
      </c>
      <c r="C467" s="8" t="s">
        <v>0</v>
      </c>
      <c r="D467" s="14" t="s">
        <v>679</v>
      </c>
      <c r="E467" s="21">
        <f>E516</f>
        <v>1</v>
      </c>
      <c r="F467" s="21">
        <f>F516</f>
        <v>38652.860000000008</v>
      </c>
      <c r="G467" s="21">
        <f>G516</f>
        <v>38652.86</v>
      </c>
    </row>
    <row r="468" spans="1:7" x14ac:dyDescent="0.25">
      <c r="A468" s="9" t="s">
        <v>680</v>
      </c>
      <c r="B468" s="9" t="s">
        <v>16</v>
      </c>
      <c r="C468" s="9" t="s">
        <v>91</v>
      </c>
      <c r="D468" s="15" t="s">
        <v>681</v>
      </c>
      <c r="E468" s="22">
        <v>1</v>
      </c>
      <c r="F468" s="22">
        <v>872.11</v>
      </c>
      <c r="G468" s="23">
        <f>ROUND(E468*F468,2)</f>
        <v>872.11</v>
      </c>
    </row>
    <row r="469" spans="1:7" ht="123.75" x14ac:dyDescent="0.25">
      <c r="A469" s="7"/>
      <c r="B469" s="7"/>
      <c r="C469" s="7"/>
      <c r="D469" s="10" t="s">
        <v>682</v>
      </c>
      <c r="E469" s="22"/>
      <c r="F469" s="22"/>
      <c r="G469" s="22"/>
    </row>
    <row r="470" spans="1:7" x14ac:dyDescent="0.25">
      <c r="A470" s="9" t="s">
        <v>683</v>
      </c>
      <c r="B470" s="9" t="s">
        <v>16</v>
      </c>
      <c r="C470" s="9" t="s">
        <v>91</v>
      </c>
      <c r="D470" s="15" t="s">
        <v>684</v>
      </c>
      <c r="E470" s="22">
        <v>1</v>
      </c>
      <c r="F470" s="22">
        <v>450</v>
      </c>
      <c r="G470" s="23">
        <f>ROUND(E470*F470,2)</f>
        <v>450</v>
      </c>
    </row>
    <row r="471" spans="1:7" ht="112.5" x14ac:dyDescent="0.25">
      <c r="A471" s="7"/>
      <c r="B471" s="7"/>
      <c r="C471" s="7"/>
      <c r="D471" s="10" t="s">
        <v>685</v>
      </c>
      <c r="E471" s="22"/>
      <c r="F471" s="22"/>
      <c r="G471" s="22"/>
    </row>
    <row r="472" spans="1:7" x14ac:dyDescent="0.25">
      <c r="A472" s="9" t="s">
        <v>686</v>
      </c>
      <c r="B472" s="9" t="s">
        <v>16</v>
      </c>
      <c r="C472" s="9" t="s">
        <v>91</v>
      </c>
      <c r="D472" s="15" t="s">
        <v>687</v>
      </c>
      <c r="E472" s="22">
        <v>1</v>
      </c>
      <c r="F472" s="22">
        <v>333.69</v>
      </c>
      <c r="G472" s="23">
        <f>ROUND(E472*F472,2)</f>
        <v>333.69</v>
      </c>
    </row>
    <row r="473" spans="1:7" ht="90" x14ac:dyDescent="0.25">
      <c r="A473" s="7"/>
      <c r="B473" s="7"/>
      <c r="C473" s="7"/>
      <c r="D473" s="10" t="s">
        <v>688</v>
      </c>
      <c r="E473" s="22"/>
      <c r="F473" s="22"/>
      <c r="G473" s="22"/>
    </row>
    <row r="474" spans="1:7" ht="22.5" x14ac:dyDescent="0.25">
      <c r="A474" s="9" t="s">
        <v>689</v>
      </c>
      <c r="B474" s="9" t="s">
        <v>16</v>
      </c>
      <c r="C474" s="9" t="s">
        <v>91</v>
      </c>
      <c r="D474" s="15" t="s">
        <v>690</v>
      </c>
      <c r="E474" s="22">
        <v>1</v>
      </c>
      <c r="F474" s="22">
        <v>7500</v>
      </c>
      <c r="G474" s="23">
        <f>ROUND(E474*F474,2)</f>
        <v>7500</v>
      </c>
    </row>
    <row r="475" spans="1:7" ht="112.5" x14ac:dyDescent="0.25">
      <c r="A475" s="7"/>
      <c r="B475" s="7"/>
      <c r="C475" s="7"/>
      <c r="D475" s="10" t="s">
        <v>691</v>
      </c>
      <c r="E475" s="22"/>
      <c r="F475" s="22"/>
      <c r="G475" s="22"/>
    </row>
    <row r="476" spans="1:7" x14ac:dyDescent="0.25">
      <c r="A476" s="9" t="s">
        <v>692</v>
      </c>
      <c r="B476" s="9" t="s">
        <v>16</v>
      </c>
      <c r="C476" s="9" t="s">
        <v>21</v>
      </c>
      <c r="D476" s="15" t="s">
        <v>693</v>
      </c>
      <c r="E476" s="22">
        <v>1723</v>
      </c>
      <c r="F476" s="22">
        <v>2.19</v>
      </c>
      <c r="G476" s="23">
        <f>ROUND(E476*F476,2)</f>
        <v>3773.37</v>
      </c>
    </row>
    <row r="477" spans="1:7" ht="112.5" x14ac:dyDescent="0.25">
      <c r="A477" s="7"/>
      <c r="B477" s="7"/>
      <c r="C477" s="7"/>
      <c r="D477" s="10" t="s">
        <v>694</v>
      </c>
      <c r="E477" s="22"/>
      <c r="F477" s="22"/>
      <c r="G477" s="22"/>
    </row>
    <row r="478" spans="1:7" x14ac:dyDescent="0.25">
      <c r="A478" s="9" t="s">
        <v>695</v>
      </c>
      <c r="B478" s="9" t="s">
        <v>16</v>
      </c>
      <c r="C478" s="9" t="s">
        <v>21</v>
      </c>
      <c r="D478" s="15" t="s">
        <v>696</v>
      </c>
      <c r="E478" s="22">
        <v>1632</v>
      </c>
      <c r="F478" s="22">
        <v>2.62</v>
      </c>
      <c r="G478" s="23">
        <f>ROUND(E478*F478,2)</f>
        <v>4275.84</v>
      </c>
    </row>
    <row r="479" spans="1:7" ht="123.75" x14ac:dyDescent="0.25">
      <c r="A479" s="7"/>
      <c r="B479" s="7"/>
      <c r="C479" s="7"/>
      <c r="D479" s="10" t="s">
        <v>697</v>
      </c>
      <c r="E479" s="22"/>
      <c r="F479" s="22"/>
      <c r="G479" s="22"/>
    </row>
    <row r="480" spans="1:7" x14ac:dyDescent="0.25">
      <c r="A480" s="9" t="s">
        <v>698</v>
      </c>
      <c r="B480" s="9" t="s">
        <v>16</v>
      </c>
      <c r="C480" s="9" t="s">
        <v>21</v>
      </c>
      <c r="D480" s="15" t="s">
        <v>699</v>
      </c>
      <c r="E480" s="22">
        <v>83.5</v>
      </c>
      <c r="F480" s="22">
        <v>3.55</v>
      </c>
      <c r="G480" s="23">
        <f>ROUND(E480*F480,2)</f>
        <v>296.43</v>
      </c>
    </row>
    <row r="481" spans="1:7" ht="168.75" x14ac:dyDescent="0.25">
      <c r="A481" s="7"/>
      <c r="B481" s="7"/>
      <c r="C481" s="7"/>
      <c r="D481" s="10" t="s">
        <v>700</v>
      </c>
      <c r="E481" s="22"/>
      <c r="F481" s="22"/>
      <c r="G481" s="22"/>
    </row>
    <row r="482" spans="1:7" ht="22.5" x14ac:dyDescent="0.25">
      <c r="A482" s="9" t="s">
        <v>701</v>
      </c>
      <c r="B482" s="9" t="s">
        <v>16</v>
      </c>
      <c r="C482" s="9" t="s">
        <v>21</v>
      </c>
      <c r="D482" s="15" t="s">
        <v>702</v>
      </c>
      <c r="E482" s="22">
        <v>18.600000000000001</v>
      </c>
      <c r="F482" s="22">
        <v>6.03</v>
      </c>
      <c r="G482" s="23">
        <f>ROUND(E482*F482,2)</f>
        <v>112.16</v>
      </c>
    </row>
    <row r="483" spans="1:7" ht="135" x14ac:dyDescent="0.25">
      <c r="A483" s="7"/>
      <c r="B483" s="7"/>
      <c r="C483" s="7"/>
      <c r="D483" s="10" t="s">
        <v>703</v>
      </c>
      <c r="E483" s="22"/>
      <c r="F483" s="22"/>
      <c r="G483" s="22"/>
    </row>
    <row r="484" spans="1:7" x14ac:dyDescent="0.25">
      <c r="A484" s="9" t="s">
        <v>704</v>
      </c>
      <c r="B484" s="9" t="s">
        <v>16</v>
      </c>
      <c r="C484" s="9" t="s">
        <v>21</v>
      </c>
      <c r="D484" s="15" t="s">
        <v>705</v>
      </c>
      <c r="E484" s="22">
        <v>42</v>
      </c>
      <c r="F484" s="22">
        <v>13.31</v>
      </c>
      <c r="G484" s="23">
        <f>ROUND(E484*F484,2)</f>
        <v>559.02</v>
      </c>
    </row>
    <row r="485" spans="1:7" ht="168.75" x14ac:dyDescent="0.25">
      <c r="A485" s="7"/>
      <c r="B485" s="7"/>
      <c r="C485" s="7"/>
      <c r="D485" s="10" t="s">
        <v>706</v>
      </c>
      <c r="E485" s="22"/>
      <c r="F485" s="22"/>
      <c r="G485" s="22"/>
    </row>
    <row r="486" spans="1:7" x14ac:dyDescent="0.25">
      <c r="A486" s="9" t="s">
        <v>707</v>
      </c>
      <c r="B486" s="9" t="s">
        <v>16</v>
      </c>
      <c r="C486" s="9" t="s">
        <v>91</v>
      </c>
      <c r="D486" s="15" t="s">
        <v>708</v>
      </c>
      <c r="E486" s="22">
        <v>12</v>
      </c>
      <c r="F486" s="22">
        <v>5.17</v>
      </c>
      <c r="G486" s="23">
        <f>ROUND(E486*F486,2)</f>
        <v>62.04</v>
      </c>
    </row>
    <row r="487" spans="1:7" ht="146.25" x14ac:dyDescent="0.25">
      <c r="A487" s="7"/>
      <c r="B487" s="7"/>
      <c r="C487" s="7"/>
      <c r="D487" s="10" t="s">
        <v>709</v>
      </c>
      <c r="E487" s="22"/>
      <c r="F487" s="22"/>
      <c r="G487" s="22"/>
    </row>
    <row r="488" spans="1:7" x14ac:dyDescent="0.25">
      <c r="A488" s="9" t="s">
        <v>710</v>
      </c>
      <c r="B488" s="9" t="s">
        <v>16</v>
      </c>
      <c r="C488" s="9" t="s">
        <v>21</v>
      </c>
      <c r="D488" s="15" t="s">
        <v>711</v>
      </c>
      <c r="E488" s="22">
        <v>598.04999999999995</v>
      </c>
      <c r="F488" s="22">
        <v>5.04</v>
      </c>
      <c r="G488" s="23">
        <f>ROUND(E488*F488,2)</f>
        <v>3014.17</v>
      </c>
    </row>
    <row r="489" spans="1:7" ht="67.5" x14ac:dyDescent="0.25">
      <c r="A489" s="7"/>
      <c r="B489" s="7"/>
      <c r="C489" s="7"/>
      <c r="D489" s="10" t="s">
        <v>712</v>
      </c>
      <c r="E489" s="22"/>
      <c r="F489" s="22"/>
      <c r="G489" s="22"/>
    </row>
    <row r="490" spans="1:7" x14ac:dyDescent="0.25">
      <c r="A490" s="9" t="s">
        <v>713</v>
      </c>
      <c r="B490" s="9" t="s">
        <v>16</v>
      </c>
      <c r="C490" s="9" t="s">
        <v>91</v>
      </c>
      <c r="D490" s="15" t="s">
        <v>714</v>
      </c>
      <c r="E490" s="22">
        <v>3</v>
      </c>
      <c r="F490" s="22">
        <v>21.71</v>
      </c>
      <c r="G490" s="23">
        <f>ROUND(E490*F490,2)</f>
        <v>65.13</v>
      </c>
    </row>
    <row r="491" spans="1:7" ht="90" x14ac:dyDescent="0.25">
      <c r="A491" s="7"/>
      <c r="B491" s="7"/>
      <c r="C491" s="7"/>
      <c r="D491" s="10" t="s">
        <v>715</v>
      </c>
      <c r="E491" s="22"/>
      <c r="F491" s="22"/>
      <c r="G491" s="22"/>
    </row>
    <row r="492" spans="1:7" x14ac:dyDescent="0.25">
      <c r="A492" s="9" t="s">
        <v>716</v>
      </c>
      <c r="B492" s="9" t="s">
        <v>16</v>
      </c>
      <c r="C492" s="9" t="s">
        <v>91</v>
      </c>
      <c r="D492" s="15" t="s">
        <v>717</v>
      </c>
      <c r="E492" s="22">
        <v>40</v>
      </c>
      <c r="F492" s="22">
        <v>24</v>
      </c>
      <c r="G492" s="23">
        <f>ROUND(E492*F492,2)</f>
        <v>960</v>
      </c>
    </row>
    <row r="493" spans="1:7" ht="157.5" x14ac:dyDescent="0.25">
      <c r="A493" s="7"/>
      <c r="B493" s="7"/>
      <c r="C493" s="7"/>
      <c r="D493" s="10" t="s">
        <v>718</v>
      </c>
      <c r="E493" s="22"/>
      <c r="F493" s="22"/>
      <c r="G493" s="22"/>
    </row>
    <row r="494" spans="1:7" x14ac:dyDescent="0.25">
      <c r="A494" s="9" t="s">
        <v>719</v>
      </c>
      <c r="B494" s="9" t="s">
        <v>16</v>
      </c>
      <c r="C494" s="9" t="s">
        <v>91</v>
      </c>
      <c r="D494" s="15" t="s">
        <v>720</v>
      </c>
      <c r="E494" s="22">
        <v>2</v>
      </c>
      <c r="F494" s="22">
        <v>22.31</v>
      </c>
      <c r="G494" s="23">
        <f>ROUND(E494*F494,2)</f>
        <v>44.62</v>
      </c>
    </row>
    <row r="495" spans="1:7" ht="168.75" x14ac:dyDescent="0.25">
      <c r="A495" s="7"/>
      <c r="B495" s="7"/>
      <c r="C495" s="7"/>
      <c r="D495" s="10" t="s">
        <v>721</v>
      </c>
      <c r="E495" s="22"/>
      <c r="F495" s="22"/>
      <c r="G495" s="22"/>
    </row>
    <row r="496" spans="1:7" ht="22.5" x14ac:dyDescent="0.25">
      <c r="A496" s="9" t="s">
        <v>722</v>
      </c>
      <c r="B496" s="9" t="s">
        <v>16</v>
      </c>
      <c r="C496" s="9" t="s">
        <v>91</v>
      </c>
      <c r="D496" s="15" t="s">
        <v>723</v>
      </c>
      <c r="E496" s="22">
        <v>4</v>
      </c>
      <c r="F496" s="22">
        <v>69.739999999999995</v>
      </c>
      <c r="G496" s="23">
        <f>ROUND(E496*F496,2)</f>
        <v>278.95999999999998</v>
      </c>
    </row>
    <row r="497" spans="1:7" ht="180" x14ac:dyDescent="0.25">
      <c r="A497" s="7"/>
      <c r="B497" s="7"/>
      <c r="C497" s="7"/>
      <c r="D497" s="10" t="s">
        <v>724</v>
      </c>
      <c r="E497" s="22"/>
      <c r="F497" s="22"/>
      <c r="G497" s="22"/>
    </row>
    <row r="498" spans="1:7" ht="22.5" x14ac:dyDescent="0.25">
      <c r="A498" s="9" t="s">
        <v>725</v>
      </c>
      <c r="B498" s="9" t="s">
        <v>16</v>
      </c>
      <c r="C498" s="9" t="s">
        <v>91</v>
      </c>
      <c r="D498" s="15" t="s">
        <v>726</v>
      </c>
      <c r="E498" s="22">
        <v>3</v>
      </c>
      <c r="F498" s="22">
        <v>66.989999999999995</v>
      </c>
      <c r="G498" s="23">
        <f>ROUND(E498*F498,2)</f>
        <v>200.97</v>
      </c>
    </row>
    <row r="499" spans="1:7" ht="180" x14ac:dyDescent="0.25">
      <c r="A499" s="7"/>
      <c r="B499" s="7"/>
      <c r="C499" s="7"/>
      <c r="D499" s="10" t="s">
        <v>727</v>
      </c>
      <c r="E499" s="22"/>
      <c r="F499" s="22"/>
      <c r="G499" s="22"/>
    </row>
    <row r="500" spans="1:7" ht="22.5" x14ac:dyDescent="0.25">
      <c r="A500" s="9" t="s">
        <v>728</v>
      </c>
      <c r="B500" s="9" t="s">
        <v>16</v>
      </c>
      <c r="C500" s="9" t="s">
        <v>91</v>
      </c>
      <c r="D500" s="15" t="s">
        <v>729</v>
      </c>
      <c r="E500" s="22">
        <v>5</v>
      </c>
      <c r="F500" s="22">
        <v>105.03</v>
      </c>
      <c r="G500" s="23">
        <f>ROUND(E500*F500,2)</f>
        <v>525.15</v>
      </c>
    </row>
    <row r="501" spans="1:7" ht="213.75" x14ac:dyDescent="0.25">
      <c r="A501" s="7"/>
      <c r="B501" s="7"/>
      <c r="C501" s="7"/>
      <c r="D501" s="10" t="s">
        <v>730</v>
      </c>
      <c r="E501" s="22"/>
      <c r="F501" s="22"/>
      <c r="G501" s="22"/>
    </row>
    <row r="502" spans="1:7" ht="22.5" x14ac:dyDescent="0.25">
      <c r="A502" s="9" t="s">
        <v>731</v>
      </c>
      <c r="B502" s="9" t="s">
        <v>16</v>
      </c>
      <c r="C502" s="9" t="s">
        <v>91</v>
      </c>
      <c r="D502" s="15" t="s">
        <v>732</v>
      </c>
      <c r="E502" s="22">
        <v>1</v>
      </c>
      <c r="F502" s="22">
        <v>127.47</v>
      </c>
      <c r="G502" s="23">
        <f>ROUND(E502*F502,2)</f>
        <v>127.47</v>
      </c>
    </row>
    <row r="503" spans="1:7" ht="213.75" x14ac:dyDescent="0.25">
      <c r="A503" s="7"/>
      <c r="B503" s="7"/>
      <c r="C503" s="7"/>
      <c r="D503" s="10" t="s">
        <v>733</v>
      </c>
      <c r="E503" s="22"/>
      <c r="F503" s="22"/>
      <c r="G503" s="22"/>
    </row>
    <row r="504" spans="1:7" ht="22.5" x14ac:dyDescent="0.25">
      <c r="A504" s="9" t="s">
        <v>734</v>
      </c>
      <c r="B504" s="9" t="s">
        <v>16</v>
      </c>
      <c r="C504" s="9" t="s">
        <v>21</v>
      </c>
      <c r="D504" s="15" t="s">
        <v>735</v>
      </c>
      <c r="E504" s="22">
        <v>386.2</v>
      </c>
      <c r="F504" s="22">
        <v>20.52</v>
      </c>
      <c r="G504" s="23">
        <f>ROUND(E504*F504,2)</f>
        <v>7924.82</v>
      </c>
    </row>
    <row r="505" spans="1:7" ht="146.25" x14ac:dyDescent="0.25">
      <c r="A505" s="7"/>
      <c r="B505" s="7"/>
      <c r="C505" s="7"/>
      <c r="D505" s="10" t="s">
        <v>736</v>
      </c>
      <c r="E505" s="22"/>
      <c r="F505" s="22"/>
      <c r="G505" s="22"/>
    </row>
    <row r="506" spans="1:7" ht="22.5" x14ac:dyDescent="0.25">
      <c r="A506" s="9" t="s">
        <v>737</v>
      </c>
      <c r="B506" s="9" t="s">
        <v>16</v>
      </c>
      <c r="C506" s="9" t="s">
        <v>21</v>
      </c>
      <c r="D506" s="15" t="s">
        <v>738</v>
      </c>
      <c r="E506" s="22">
        <v>166.85</v>
      </c>
      <c r="F506" s="22">
        <v>26.84</v>
      </c>
      <c r="G506" s="23">
        <f>ROUND(E506*F506,2)</f>
        <v>4478.25</v>
      </c>
    </row>
    <row r="507" spans="1:7" ht="90" x14ac:dyDescent="0.25">
      <c r="A507" s="7"/>
      <c r="B507" s="7"/>
      <c r="C507" s="7"/>
      <c r="D507" s="10" t="s">
        <v>739</v>
      </c>
      <c r="E507" s="22"/>
      <c r="F507" s="22"/>
      <c r="G507" s="22"/>
    </row>
    <row r="508" spans="1:7" ht="22.5" x14ac:dyDescent="0.25">
      <c r="A508" s="9" t="s">
        <v>740</v>
      </c>
      <c r="B508" s="9" t="s">
        <v>16</v>
      </c>
      <c r="C508" s="9" t="s">
        <v>21</v>
      </c>
      <c r="D508" s="15" t="s">
        <v>741</v>
      </c>
      <c r="E508" s="22">
        <v>45</v>
      </c>
      <c r="F508" s="22">
        <v>34.29</v>
      </c>
      <c r="G508" s="23">
        <f>ROUND(E508*F508,2)</f>
        <v>1543.05</v>
      </c>
    </row>
    <row r="509" spans="1:7" ht="101.25" x14ac:dyDescent="0.25">
      <c r="A509" s="7"/>
      <c r="B509" s="7"/>
      <c r="C509" s="7"/>
      <c r="D509" s="10" t="s">
        <v>742</v>
      </c>
      <c r="E509" s="22"/>
      <c r="F509" s="22"/>
      <c r="G509" s="22"/>
    </row>
    <row r="510" spans="1:7" x14ac:dyDescent="0.25">
      <c r="A510" s="9" t="s">
        <v>743</v>
      </c>
      <c r="B510" s="9" t="s">
        <v>16</v>
      </c>
      <c r="C510" s="9" t="s">
        <v>91</v>
      </c>
      <c r="D510" s="15" t="s">
        <v>744</v>
      </c>
      <c r="E510" s="22">
        <v>9</v>
      </c>
      <c r="F510" s="22">
        <v>5.17</v>
      </c>
      <c r="G510" s="23">
        <f>ROUND(E510*F510,2)</f>
        <v>46.53</v>
      </c>
    </row>
    <row r="511" spans="1:7" ht="146.25" x14ac:dyDescent="0.25">
      <c r="A511" s="7"/>
      <c r="B511" s="7"/>
      <c r="C511" s="7"/>
      <c r="D511" s="10" t="s">
        <v>745</v>
      </c>
      <c r="E511" s="22"/>
      <c r="F511" s="22"/>
      <c r="G511" s="22"/>
    </row>
    <row r="512" spans="1:7" x14ac:dyDescent="0.25">
      <c r="A512" s="9" t="s">
        <v>746</v>
      </c>
      <c r="B512" s="9" t="s">
        <v>16</v>
      </c>
      <c r="C512" s="9" t="s">
        <v>21</v>
      </c>
      <c r="D512" s="15" t="s">
        <v>747</v>
      </c>
      <c r="E512" s="22">
        <v>284.25</v>
      </c>
      <c r="F512" s="22">
        <v>2.76</v>
      </c>
      <c r="G512" s="23">
        <f>ROUND(E512*F512,2)</f>
        <v>784.53</v>
      </c>
    </row>
    <row r="513" spans="1:7" ht="112.5" x14ac:dyDescent="0.25">
      <c r="A513" s="7"/>
      <c r="B513" s="7"/>
      <c r="C513" s="7"/>
      <c r="D513" s="10" t="s">
        <v>748</v>
      </c>
      <c r="E513" s="22"/>
      <c r="F513" s="22"/>
      <c r="G513" s="22"/>
    </row>
    <row r="514" spans="1:7" x14ac:dyDescent="0.25">
      <c r="A514" s="9" t="s">
        <v>749</v>
      </c>
      <c r="B514" s="9" t="s">
        <v>16</v>
      </c>
      <c r="C514" s="9" t="s">
        <v>21</v>
      </c>
      <c r="D514" s="15" t="s">
        <v>750</v>
      </c>
      <c r="E514" s="22">
        <v>121.3</v>
      </c>
      <c r="F514" s="22">
        <v>3.5</v>
      </c>
      <c r="G514" s="23">
        <f>ROUND(E514*F514,2)</f>
        <v>424.55</v>
      </c>
    </row>
    <row r="515" spans="1:7" ht="112.5" x14ac:dyDescent="0.25">
      <c r="A515" s="7"/>
      <c r="B515" s="7"/>
      <c r="C515" s="7"/>
      <c r="D515" s="10" t="s">
        <v>751</v>
      </c>
      <c r="E515" s="22"/>
      <c r="F515" s="22"/>
      <c r="G515" s="22"/>
    </row>
    <row r="516" spans="1:7" x14ac:dyDescent="0.25">
      <c r="A516" s="7"/>
      <c r="B516" s="7"/>
      <c r="C516" s="7"/>
      <c r="D516" s="16" t="s">
        <v>752</v>
      </c>
      <c r="E516" s="22">
        <v>1</v>
      </c>
      <c r="F516" s="21">
        <f>G468+G470+G472+G474+G476+G478+G480+G482+G484+G486+G488+G490+G492+G494+G496+G498+G500+G502+G504+G506+G508+G510+G512+G514</f>
        <v>38652.860000000008</v>
      </c>
      <c r="G516" s="21">
        <f>ROUND(F516*E516,2)</f>
        <v>38652.86</v>
      </c>
    </row>
    <row r="517" spans="1:7" ht="0.95" customHeight="1" x14ac:dyDescent="0.25">
      <c r="A517" s="11"/>
      <c r="B517" s="11"/>
      <c r="C517" s="11"/>
      <c r="D517" s="17"/>
      <c r="E517" s="24"/>
      <c r="F517" s="24"/>
      <c r="G517" s="24"/>
    </row>
    <row r="518" spans="1:7" x14ac:dyDescent="0.25">
      <c r="A518" s="8" t="s">
        <v>753</v>
      </c>
      <c r="B518" s="8" t="s">
        <v>11</v>
      </c>
      <c r="C518" s="8" t="s">
        <v>0</v>
      </c>
      <c r="D518" s="14" t="s">
        <v>754</v>
      </c>
      <c r="E518" s="21">
        <f>E548</f>
        <v>1</v>
      </c>
      <c r="F518" s="21">
        <f>F548</f>
        <v>16483.180000000004</v>
      </c>
      <c r="G518" s="21">
        <f>G548</f>
        <v>16483.18</v>
      </c>
    </row>
    <row r="519" spans="1:7" ht="112.5" x14ac:dyDescent="0.25">
      <c r="A519" s="7"/>
      <c r="B519" s="7"/>
      <c r="C519" s="7"/>
      <c r="D519" s="10" t="s">
        <v>755</v>
      </c>
      <c r="E519" s="22"/>
      <c r="F519" s="22"/>
      <c r="G519" s="22"/>
    </row>
    <row r="520" spans="1:7" x14ac:dyDescent="0.25">
      <c r="A520" s="9" t="s">
        <v>756</v>
      </c>
      <c r="B520" s="9" t="s">
        <v>16</v>
      </c>
      <c r="C520" s="9" t="s">
        <v>91</v>
      </c>
      <c r="D520" s="15" t="s">
        <v>757</v>
      </c>
      <c r="E520" s="22">
        <v>1</v>
      </c>
      <c r="F520" s="22">
        <v>196.22</v>
      </c>
      <c r="G520" s="23">
        <f>ROUND(E520*F520,2)</f>
        <v>196.22</v>
      </c>
    </row>
    <row r="521" spans="1:7" ht="112.5" x14ac:dyDescent="0.25">
      <c r="A521" s="7"/>
      <c r="B521" s="7"/>
      <c r="C521" s="7"/>
      <c r="D521" s="10" t="s">
        <v>758</v>
      </c>
      <c r="E521" s="22"/>
      <c r="F521" s="22"/>
      <c r="G521" s="22"/>
    </row>
    <row r="522" spans="1:7" x14ac:dyDescent="0.25">
      <c r="A522" s="9" t="s">
        <v>759</v>
      </c>
      <c r="B522" s="9" t="s">
        <v>16</v>
      </c>
      <c r="C522" s="9" t="s">
        <v>91</v>
      </c>
      <c r="D522" s="15" t="s">
        <v>760</v>
      </c>
      <c r="E522" s="22">
        <v>48</v>
      </c>
      <c r="F522" s="22">
        <v>33.32</v>
      </c>
      <c r="G522" s="23">
        <f>ROUND(E522*F522,2)</f>
        <v>1599.36</v>
      </c>
    </row>
    <row r="523" spans="1:7" ht="112.5" x14ac:dyDescent="0.25">
      <c r="A523" s="7"/>
      <c r="B523" s="7"/>
      <c r="C523" s="7"/>
      <c r="D523" s="10" t="s">
        <v>761</v>
      </c>
      <c r="E523" s="22"/>
      <c r="F523" s="22"/>
      <c r="G523" s="22"/>
    </row>
    <row r="524" spans="1:7" x14ac:dyDescent="0.25">
      <c r="A524" s="9" t="s">
        <v>762</v>
      </c>
      <c r="B524" s="9" t="s">
        <v>16</v>
      </c>
      <c r="C524" s="9" t="s">
        <v>91</v>
      </c>
      <c r="D524" s="15" t="s">
        <v>763</v>
      </c>
      <c r="E524" s="22">
        <v>81</v>
      </c>
      <c r="F524" s="22">
        <v>34.49</v>
      </c>
      <c r="G524" s="23">
        <f>ROUND(E524*F524,2)</f>
        <v>2793.69</v>
      </c>
    </row>
    <row r="525" spans="1:7" ht="101.25" x14ac:dyDescent="0.25">
      <c r="A525" s="7"/>
      <c r="B525" s="7"/>
      <c r="C525" s="7"/>
      <c r="D525" s="10" t="s">
        <v>764</v>
      </c>
      <c r="E525" s="22"/>
      <c r="F525" s="22"/>
      <c r="G525" s="22"/>
    </row>
    <row r="526" spans="1:7" x14ac:dyDescent="0.25">
      <c r="A526" s="9" t="s">
        <v>765</v>
      </c>
      <c r="B526" s="9" t="s">
        <v>16</v>
      </c>
      <c r="C526" s="9" t="s">
        <v>91</v>
      </c>
      <c r="D526" s="15" t="s">
        <v>766</v>
      </c>
      <c r="E526" s="22">
        <v>27</v>
      </c>
      <c r="F526" s="22">
        <v>31.86</v>
      </c>
      <c r="G526" s="23">
        <f>ROUND(E526*F526,2)</f>
        <v>860.22</v>
      </c>
    </row>
    <row r="527" spans="1:7" ht="135" x14ac:dyDescent="0.25">
      <c r="A527" s="7"/>
      <c r="B527" s="7"/>
      <c r="C527" s="7"/>
      <c r="D527" s="10" t="s">
        <v>767</v>
      </c>
      <c r="E527" s="22"/>
      <c r="F527" s="22"/>
      <c r="G527" s="22"/>
    </row>
    <row r="528" spans="1:7" x14ac:dyDescent="0.25">
      <c r="A528" s="9" t="s">
        <v>768</v>
      </c>
      <c r="B528" s="9" t="s">
        <v>16</v>
      </c>
      <c r="C528" s="9" t="s">
        <v>91</v>
      </c>
      <c r="D528" s="15" t="s">
        <v>769</v>
      </c>
      <c r="E528" s="22">
        <v>8</v>
      </c>
      <c r="F528" s="22">
        <v>38.17</v>
      </c>
      <c r="G528" s="23">
        <f>ROUND(E528*F528,2)</f>
        <v>305.36</v>
      </c>
    </row>
    <row r="529" spans="1:7" ht="112.5" x14ac:dyDescent="0.25">
      <c r="A529" s="7"/>
      <c r="B529" s="7"/>
      <c r="C529" s="7"/>
      <c r="D529" s="10" t="s">
        <v>770</v>
      </c>
      <c r="E529" s="22"/>
      <c r="F529" s="22"/>
      <c r="G529" s="22"/>
    </row>
    <row r="530" spans="1:7" x14ac:dyDescent="0.25">
      <c r="A530" s="9" t="s">
        <v>771</v>
      </c>
      <c r="B530" s="9" t="s">
        <v>16</v>
      </c>
      <c r="C530" s="9" t="s">
        <v>91</v>
      </c>
      <c r="D530" s="15" t="s">
        <v>772</v>
      </c>
      <c r="E530" s="22">
        <v>20</v>
      </c>
      <c r="F530" s="22">
        <v>35.32</v>
      </c>
      <c r="G530" s="23">
        <f>ROUND(E530*F530,2)</f>
        <v>706.4</v>
      </c>
    </row>
    <row r="531" spans="1:7" ht="123.75" x14ac:dyDescent="0.25">
      <c r="A531" s="7"/>
      <c r="B531" s="7"/>
      <c r="C531" s="7"/>
      <c r="D531" s="10" t="s">
        <v>773</v>
      </c>
      <c r="E531" s="22"/>
      <c r="F531" s="22"/>
      <c r="G531" s="22"/>
    </row>
    <row r="532" spans="1:7" x14ac:dyDescent="0.25">
      <c r="A532" s="9" t="s">
        <v>774</v>
      </c>
      <c r="B532" s="9" t="s">
        <v>16</v>
      </c>
      <c r="C532" s="9" t="s">
        <v>91</v>
      </c>
      <c r="D532" s="15" t="s">
        <v>775</v>
      </c>
      <c r="E532" s="22">
        <v>12</v>
      </c>
      <c r="F532" s="22">
        <v>31.09</v>
      </c>
      <c r="G532" s="23">
        <f>ROUND(E532*F532,2)</f>
        <v>373.08</v>
      </c>
    </row>
    <row r="533" spans="1:7" ht="123.75" x14ac:dyDescent="0.25">
      <c r="A533" s="7"/>
      <c r="B533" s="7"/>
      <c r="C533" s="7"/>
      <c r="D533" s="10" t="s">
        <v>776</v>
      </c>
      <c r="E533" s="22"/>
      <c r="F533" s="22"/>
      <c r="G533" s="22"/>
    </row>
    <row r="534" spans="1:7" x14ac:dyDescent="0.25">
      <c r="A534" s="9" t="s">
        <v>777</v>
      </c>
      <c r="B534" s="9" t="s">
        <v>16</v>
      </c>
      <c r="C534" s="9" t="s">
        <v>91</v>
      </c>
      <c r="D534" s="15" t="s">
        <v>778</v>
      </c>
      <c r="E534" s="22">
        <v>33</v>
      </c>
      <c r="F534" s="22">
        <v>38.83</v>
      </c>
      <c r="G534" s="23">
        <f>ROUND(E534*F534,2)</f>
        <v>1281.3900000000001</v>
      </c>
    </row>
    <row r="535" spans="1:7" ht="123.75" x14ac:dyDescent="0.25">
      <c r="A535" s="7"/>
      <c r="B535" s="7"/>
      <c r="C535" s="7"/>
      <c r="D535" s="10" t="s">
        <v>779</v>
      </c>
      <c r="E535" s="22"/>
      <c r="F535" s="22"/>
      <c r="G535" s="22"/>
    </row>
    <row r="536" spans="1:7" x14ac:dyDescent="0.25">
      <c r="A536" s="9" t="s">
        <v>780</v>
      </c>
      <c r="B536" s="9" t="s">
        <v>16</v>
      </c>
      <c r="C536" s="9" t="s">
        <v>91</v>
      </c>
      <c r="D536" s="15" t="s">
        <v>781</v>
      </c>
      <c r="E536" s="22">
        <v>6</v>
      </c>
      <c r="F536" s="22">
        <v>41.59</v>
      </c>
      <c r="G536" s="23">
        <f>ROUND(E536*F536,2)</f>
        <v>249.54</v>
      </c>
    </row>
    <row r="537" spans="1:7" ht="123.75" x14ac:dyDescent="0.25">
      <c r="A537" s="7"/>
      <c r="B537" s="7"/>
      <c r="C537" s="7"/>
      <c r="D537" s="10" t="s">
        <v>782</v>
      </c>
      <c r="E537" s="22"/>
      <c r="F537" s="22"/>
      <c r="G537" s="22"/>
    </row>
    <row r="538" spans="1:7" x14ac:dyDescent="0.25">
      <c r="A538" s="9" t="s">
        <v>783</v>
      </c>
      <c r="B538" s="9" t="s">
        <v>16</v>
      </c>
      <c r="C538" s="9" t="s">
        <v>91</v>
      </c>
      <c r="D538" s="15" t="s">
        <v>784</v>
      </c>
      <c r="E538" s="22">
        <v>9</v>
      </c>
      <c r="F538" s="22">
        <v>51.68</v>
      </c>
      <c r="G538" s="23">
        <f>ROUND(E538*F538,2)</f>
        <v>465.12</v>
      </c>
    </row>
    <row r="539" spans="1:7" ht="123.75" x14ac:dyDescent="0.25">
      <c r="A539" s="7"/>
      <c r="B539" s="7"/>
      <c r="C539" s="7"/>
      <c r="D539" s="10" t="s">
        <v>785</v>
      </c>
      <c r="E539" s="22"/>
      <c r="F539" s="22"/>
      <c r="G539" s="22"/>
    </row>
    <row r="540" spans="1:7" x14ac:dyDescent="0.25">
      <c r="A540" s="9" t="s">
        <v>786</v>
      </c>
      <c r="B540" s="9" t="s">
        <v>16</v>
      </c>
      <c r="C540" s="9" t="s">
        <v>91</v>
      </c>
      <c r="D540" s="15" t="s">
        <v>787</v>
      </c>
      <c r="E540" s="22">
        <v>11</v>
      </c>
      <c r="F540" s="22">
        <v>60.45</v>
      </c>
      <c r="G540" s="23">
        <f>ROUND(E540*F540,2)</f>
        <v>664.95</v>
      </c>
    </row>
    <row r="541" spans="1:7" ht="123.75" x14ac:dyDescent="0.25">
      <c r="A541" s="7"/>
      <c r="B541" s="7"/>
      <c r="C541" s="7"/>
      <c r="D541" s="10" t="s">
        <v>785</v>
      </c>
      <c r="E541" s="22"/>
      <c r="F541" s="22"/>
      <c r="G541" s="22"/>
    </row>
    <row r="542" spans="1:7" x14ac:dyDescent="0.25">
      <c r="A542" s="9" t="s">
        <v>788</v>
      </c>
      <c r="B542" s="9" t="s">
        <v>16</v>
      </c>
      <c r="C542" s="9" t="s">
        <v>91</v>
      </c>
      <c r="D542" s="15" t="s">
        <v>789</v>
      </c>
      <c r="E542" s="22">
        <v>11</v>
      </c>
      <c r="F542" s="22">
        <v>25</v>
      </c>
      <c r="G542" s="23">
        <f>ROUND(E542*F542,2)</f>
        <v>275</v>
      </c>
    </row>
    <row r="543" spans="1:7" ht="67.5" x14ac:dyDescent="0.25">
      <c r="A543" s="7"/>
      <c r="B543" s="7"/>
      <c r="C543" s="7"/>
      <c r="D543" s="10" t="s">
        <v>790</v>
      </c>
      <c r="E543" s="22"/>
      <c r="F543" s="22"/>
      <c r="G543" s="22"/>
    </row>
    <row r="544" spans="1:7" x14ac:dyDescent="0.25">
      <c r="A544" s="9" t="s">
        <v>791</v>
      </c>
      <c r="B544" s="9" t="s">
        <v>16</v>
      </c>
      <c r="C544" s="9" t="s">
        <v>91</v>
      </c>
      <c r="D544" s="15" t="s">
        <v>792</v>
      </c>
      <c r="E544" s="22">
        <v>6</v>
      </c>
      <c r="F544" s="22">
        <v>24.59</v>
      </c>
      <c r="G544" s="23">
        <f>ROUND(E544*F544,2)</f>
        <v>147.54</v>
      </c>
    </row>
    <row r="545" spans="1:7" ht="90" x14ac:dyDescent="0.25">
      <c r="A545" s="7"/>
      <c r="B545" s="7"/>
      <c r="C545" s="7"/>
      <c r="D545" s="10" t="s">
        <v>793</v>
      </c>
      <c r="E545" s="22"/>
      <c r="F545" s="22"/>
      <c r="G545" s="22"/>
    </row>
    <row r="546" spans="1:7" x14ac:dyDescent="0.25">
      <c r="A546" s="9" t="s">
        <v>794</v>
      </c>
      <c r="B546" s="9" t="s">
        <v>16</v>
      </c>
      <c r="C546" s="9" t="s">
        <v>21</v>
      </c>
      <c r="D546" s="15" t="s">
        <v>795</v>
      </c>
      <c r="E546" s="22">
        <v>186.25</v>
      </c>
      <c r="F546" s="22">
        <v>35.25</v>
      </c>
      <c r="G546" s="23">
        <f>ROUND(E546*F546,2)</f>
        <v>6565.31</v>
      </c>
    </row>
    <row r="547" spans="1:7" ht="112.5" x14ac:dyDescent="0.25">
      <c r="A547" s="7"/>
      <c r="B547" s="7"/>
      <c r="C547" s="7"/>
      <c r="D547" s="10" t="s">
        <v>796</v>
      </c>
      <c r="E547" s="22"/>
      <c r="F547" s="22"/>
      <c r="G547" s="22"/>
    </row>
    <row r="548" spans="1:7" x14ac:dyDescent="0.25">
      <c r="A548" s="7"/>
      <c r="B548" s="7"/>
      <c r="C548" s="7"/>
      <c r="D548" s="16" t="s">
        <v>797</v>
      </c>
      <c r="E548" s="22">
        <v>1</v>
      </c>
      <c r="F548" s="21">
        <f>G520+G522+G524+G526+G528+G530+G532+G534+G536+G538+G540+G542+G544+G546</f>
        <v>16483.180000000004</v>
      </c>
      <c r="G548" s="21">
        <f>ROUND(F548*E548,2)</f>
        <v>16483.18</v>
      </c>
    </row>
    <row r="549" spans="1:7" ht="0.95" customHeight="1" x14ac:dyDescent="0.25">
      <c r="A549" s="11"/>
      <c r="B549" s="11"/>
      <c r="C549" s="11"/>
      <c r="D549" s="17"/>
      <c r="E549" s="24"/>
      <c r="F549" s="24"/>
      <c r="G549" s="24"/>
    </row>
    <row r="550" spans="1:7" x14ac:dyDescent="0.25">
      <c r="A550" s="8" t="s">
        <v>798</v>
      </c>
      <c r="B550" s="8" t="s">
        <v>11</v>
      </c>
      <c r="C550" s="8" t="s">
        <v>0</v>
      </c>
      <c r="D550" s="14" t="s">
        <v>799</v>
      </c>
      <c r="E550" s="21">
        <f>E567</f>
        <v>1</v>
      </c>
      <c r="F550" s="21">
        <f>F567</f>
        <v>1958.12</v>
      </c>
      <c r="G550" s="21">
        <f>G567</f>
        <v>1958.12</v>
      </c>
    </row>
    <row r="551" spans="1:7" x14ac:dyDescent="0.25">
      <c r="A551" s="9" t="s">
        <v>800</v>
      </c>
      <c r="B551" s="9" t="s">
        <v>16</v>
      </c>
      <c r="C551" s="9" t="s">
        <v>214</v>
      </c>
      <c r="D551" s="15" t="s">
        <v>801</v>
      </c>
      <c r="E551" s="22">
        <v>1</v>
      </c>
      <c r="F551" s="22">
        <v>252.64</v>
      </c>
      <c r="G551" s="23">
        <f>ROUND(E551*F551,2)</f>
        <v>252.64</v>
      </c>
    </row>
    <row r="552" spans="1:7" ht="78.75" x14ac:dyDescent="0.25">
      <c r="A552" s="7"/>
      <c r="B552" s="7"/>
      <c r="C552" s="7"/>
      <c r="D552" s="10" t="s">
        <v>802</v>
      </c>
      <c r="E552" s="22"/>
      <c r="F552" s="22"/>
      <c r="G552" s="22"/>
    </row>
    <row r="553" spans="1:7" x14ac:dyDescent="0.25">
      <c r="A553" s="9" t="s">
        <v>803</v>
      </c>
      <c r="B553" s="9" t="s">
        <v>16</v>
      </c>
      <c r="C553" s="9" t="s">
        <v>21</v>
      </c>
      <c r="D553" s="15" t="s">
        <v>804</v>
      </c>
      <c r="E553" s="22">
        <v>385</v>
      </c>
      <c r="F553" s="22">
        <v>1.41</v>
      </c>
      <c r="G553" s="23">
        <f>ROUND(E553*F553,2)</f>
        <v>542.85</v>
      </c>
    </row>
    <row r="554" spans="1:7" ht="135" x14ac:dyDescent="0.25">
      <c r="A554" s="7"/>
      <c r="B554" s="7"/>
      <c r="C554" s="7"/>
      <c r="D554" s="10" t="s">
        <v>805</v>
      </c>
      <c r="E554" s="22"/>
      <c r="F554" s="22"/>
      <c r="G554" s="22"/>
    </row>
    <row r="555" spans="1:7" x14ac:dyDescent="0.25">
      <c r="A555" s="9" t="s">
        <v>806</v>
      </c>
      <c r="B555" s="9" t="s">
        <v>16</v>
      </c>
      <c r="C555" s="9" t="s">
        <v>91</v>
      </c>
      <c r="D555" s="15" t="s">
        <v>807</v>
      </c>
      <c r="E555" s="22">
        <v>1</v>
      </c>
      <c r="F555" s="22">
        <v>638.27</v>
      </c>
      <c r="G555" s="23">
        <f>ROUND(E555*F555,2)</f>
        <v>638.27</v>
      </c>
    </row>
    <row r="556" spans="1:7" ht="180" x14ac:dyDescent="0.25">
      <c r="A556" s="7"/>
      <c r="B556" s="7"/>
      <c r="C556" s="7"/>
      <c r="D556" s="10" t="s">
        <v>808</v>
      </c>
      <c r="E556" s="22"/>
      <c r="F556" s="22"/>
      <c r="G556" s="22"/>
    </row>
    <row r="557" spans="1:7" x14ac:dyDescent="0.25">
      <c r="A557" s="9" t="s">
        <v>809</v>
      </c>
      <c r="B557" s="9" t="s">
        <v>16</v>
      </c>
      <c r="C557" s="9" t="s">
        <v>91</v>
      </c>
      <c r="D557" s="15" t="s">
        <v>810</v>
      </c>
      <c r="E557" s="22">
        <v>1</v>
      </c>
      <c r="F557" s="22">
        <v>110.98</v>
      </c>
      <c r="G557" s="23">
        <f>ROUND(E557*F557,2)</f>
        <v>110.98</v>
      </c>
    </row>
    <row r="558" spans="1:7" ht="33.75" x14ac:dyDescent="0.25">
      <c r="A558" s="7"/>
      <c r="B558" s="7"/>
      <c r="C558" s="7"/>
      <c r="D558" s="10" t="s">
        <v>811</v>
      </c>
      <c r="E558" s="22"/>
      <c r="F558" s="22"/>
      <c r="G558" s="22"/>
    </row>
    <row r="559" spans="1:7" x14ac:dyDescent="0.25">
      <c r="A559" s="9" t="s">
        <v>812</v>
      </c>
      <c r="B559" s="9" t="s">
        <v>16</v>
      </c>
      <c r="C559" s="9" t="s">
        <v>91</v>
      </c>
      <c r="D559" s="15" t="s">
        <v>813</v>
      </c>
      <c r="E559" s="22">
        <v>1</v>
      </c>
      <c r="F559" s="22">
        <v>123</v>
      </c>
      <c r="G559" s="23">
        <f>ROUND(E559*F559,2)</f>
        <v>123</v>
      </c>
    </row>
    <row r="560" spans="1:7" ht="33.75" x14ac:dyDescent="0.25">
      <c r="A560" s="7"/>
      <c r="B560" s="7"/>
      <c r="C560" s="7"/>
      <c r="D560" s="10" t="s">
        <v>814</v>
      </c>
      <c r="E560" s="22"/>
      <c r="F560" s="22"/>
      <c r="G560" s="22"/>
    </row>
    <row r="561" spans="1:7" x14ac:dyDescent="0.25">
      <c r="A561" s="9" t="s">
        <v>815</v>
      </c>
      <c r="B561" s="9" t="s">
        <v>16</v>
      </c>
      <c r="C561" s="9" t="s">
        <v>91</v>
      </c>
      <c r="D561" s="15" t="s">
        <v>816</v>
      </c>
      <c r="E561" s="22">
        <v>1</v>
      </c>
      <c r="F561" s="22">
        <v>80.38</v>
      </c>
      <c r="G561" s="23">
        <f>ROUND(E561*F561,2)</f>
        <v>80.38</v>
      </c>
    </row>
    <row r="562" spans="1:7" ht="67.5" x14ac:dyDescent="0.25">
      <c r="A562" s="7"/>
      <c r="B562" s="7"/>
      <c r="C562" s="7"/>
      <c r="D562" s="10" t="s">
        <v>817</v>
      </c>
      <c r="E562" s="22"/>
      <c r="F562" s="22"/>
      <c r="G562" s="22"/>
    </row>
    <row r="563" spans="1:7" ht="22.5" x14ac:dyDescent="0.25">
      <c r="A563" s="9" t="s">
        <v>818</v>
      </c>
      <c r="B563" s="9" t="s">
        <v>16</v>
      </c>
      <c r="C563" s="9" t="s">
        <v>91</v>
      </c>
      <c r="D563" s="15" t="s">
        <v>819</v>
      </c>
      <c r="E563" s="22">
        <v>1</v>
      </c>
      <c r="F563" s="22">
        <v>120</v>
      </c>
      <c r="G563" s="23">
        <f>ROUND(E563*F563,2)</f>
        <v>120</v>
      </c>
    </row>
    <row r="564" spans="1:7" ht="67.5" x14ac:dyDescent="0.25">
      <c r="A564" s="7"/>
      <c r="B564" s="7"/>
      <c r="C564" s="7"/>
      <c r="D564" s="10" t="s">
        <v>820</v>
      </c>
      <c r="E564" s="22"/>
      <c r="F564" s="22"/>
      <c r="G564" s="22"/>
    </row>
    <row r="565" spans="1:7" x14ac:dyDescent="0.25">
      <c r="A565" s="9" t="s">
        <v>821</v>
      </c>
      <c r="B565" s="9" t="s">
        <v>16</v>
      </c>
      <c r="C565" s="9" t="s">
        <v>91</v>
      </c>
      <c r="D565" s="15" t="s">
        <v>822</v>
      </c>
      <c r="E565" s="22">
        <v>3</v>
      </c>
      <c r="F565" s="22">
        <v>30</v>
      </c>
      <c r="G565" s="23">
        <f>ROUND(E565*F565,2)</f>
        <v>90</v>
      </c>
    </row>
    <row r="566" spans="1:7" ht="78.75" x14ac:dyDescent="0.25">
      <c r="A566" s="7"/>
      <c r="B566" s="7"/>
      <c r="C566" s="7"/>
      <c r="D566" s="10" t="s">
        <v>823</v>
      </c>
      <c r="E566" s="22"/>
      <c r="F566" s="22"/>
      <c r="G566" s="22"/>
    </row>
    <row r="567" spans="1:7" x14ac:dyDescent="0.25">
      <c r="A567" s="7"/>
      <c r="B567" s="7"/>
      <c r="C567" s="7"/>
      <c r="D567" s="16" t="s">
        <v>824</v>
      </c>
      <c r="E567" s="22">
        <v>1</v>
      </c>
      <c r="F567" s="21">
        <f>G551+G553+G555+G557+G559+G561+G563+G565</f>
        <v>1958.12</v>
      </c>
      <c r="G567" s="21">
        <f>ROUND(F567*E567,2)</f>
        <v>1958.12</v>
      </c>
    </row>
    <row r="568" spans="1:7" ht="0.95" customHeight="1" x14ac:dyDescent="0.25">
      <c r="A568" s="11"/>
      <c r="B568" s="11"/>
      <c r="C568" s="11"/>
      <c r="D568" s="17"/>
      <c r="E568" s="24"/>
      <c r="F568" s="24"/>
      <c r="G568" s="24"/>
    </row>
    <row r="569" spans="1:7" x14ac:dyDescent="0.25">
      <c r="A569" s="8" t="s">
        <v>825</v>
      </c>
      <c r="B569" s="8" t="s">
        <v>11</v>
      </c>
      <c r="C569" s="8" t="s">
        <v>0</v>
      </c>
      <c r="D569" s="14" t="s">
        <v>826</v>
      </c>
      <c r="E569" s="21">
        <f>E582</f>
        <v>1</v>
      </c>
      <c r="F569" s="21">
        <f>F582</f>
        <v>4461.63</v>
      </c>
      <c r="G569" s="21">
        <f>G582</f>
        <v>4461.63</v>
      </c>
    </row>
    <row r="570" spans="1:7" ht="22.5" x14ac:dyDescent="0.25">
      <c r="A570" s="9" t="s">
        <v>827</v>
      </c>
      <c r="B570" s="9" t="s">
        <v>16</v>
      </c>
      <c r="C570" s="9" t="s">
        <v>21</v>
      </c>
      <c r="D570" s="15" t="s">
        <v>828</v>
      </c>
      <c r="E570" s="22">
        <v>722</v>
      </c>
      <c r="F570" s="22">
        <v>2.3199999999999998</v>
      </c>
      <c r="G570" s="23">
        <f>ROUND(E570*F570,2)</f>
        <v>1675.04</v>
      </c>
    </row>
    <row r="571" spans="1:7" ht="45" x14ac:dyDescent="0.25">
      <c r="A571" s="7"/>
      <c r="B571" s="7"/>
      <c r="C571" s="7"/>
      <c r="D571" s="10" t="s">
        <v>829</v>
      </c>
      <c r="E571" s="22"/>
      <c r="F571" s="22"/>
      <c r="G571" s="22"/>
    </row>
    <row r="572" spans="1:7" ht="22.5" x14ac:dyDescent="0.25">
      <c r="A572" s="9" t="s">
        <v>830</v>
      </c>
      <c r="B572" s="9" t="s">
        <v>16</v>
      </c>
      <c r="C572" s="9" t="s">
        <v>21</v>
      </c>
      <c r="D572" s="15" t="s">
        <v>831</v>
      </c>
      <c r="E572" s="22">
        <v>250</v>
      </c>
      <c r="F572" s="22">
        <v>3.73</v>
      </c>
      <c r="G572" s="23">
        <f>ROUND(E572*F572,2)</f>
        <v>932.5</v>
      </c>
    </row>
    <row r="573" spans="1:7" ht="56.25" x14ac:dyDescent="0.25">
      <c r="A573" s="7"/>
      <c r="B573" s="7"/>
      <c r="C573" s="7"/>
      <c r="D573" s="10" t="s">
        <v>832</v>
      </c>
      <c r="E573" s="22"/>
      <c r="F573" s="22"/>
      <c r="G573" s="22"/>
    </row>
    <row r="574" spans="1:7" x14ac:dyDescent="0.25">
      <c r="A574" s="9" t="s">
        <v>833</v>
      </c>
      <c r="B574" s="9" t="s">
        <v>16</v>
      </c>
      <c r="C574" s="9" t="s">
        <v>21</v>
      </c>
      <c r="D574" s="15" t="s">
        <v>834</v>
      </c>
      <c r="E574" s="22">
        <v>455</v>
      </c>
      <c r="F574" s="22">
        <v>1.26</v>
      </c>
      <c r="G574" s="23">
        <f>ROUND(E574*F574,2)</f>
        <v>573.29999999999995</v>
      </c>
    </row>
    <row r="575" spans="1:7" ht="33.75" x14ac:dyDescent="0.25">
      <c r="A575" s="7"/>
      <c r="B575" s="7"/>
      <c r="C575" s="7"/>
      <c r="D575" s="10" t="s">
        <v>835</v>
      </c>
      <c r="E575" s="22"/>
      <c r="F575" s="22"/>
      <c r="G575" s="22"/>
    </row>
    <row r="576" spans="1:7" x14ac:dyDescent="0.25">
      <c r="A576" s="9" t="s">
        <v>836</v>
      </c>
      <c r="B576" s="9" t="s">
        <v>16</v>
      </c>
      <c r="C576" s="9" t="s">
        <v>21</v>
      </c>
      <c r="D576" s="15" t="s">
        <v>837</v>
      </c>
      <c r="E576" s="22">
        <v>543</v>
      </c>
      <c r="F576" s="22">
        <v>1.03</v>
      </c>
      <c r="G576" s="23">
        <f>ROUND(E576*F576,2)</f>
        <v>559.29</v>
      </c>
    </row>
    <row r="577" spans="1:7" ht="45" x14ac:dyDescent="0.25">
      <c r="A577" s="7"/>
      <c r="B577" s="7"/>
      <c r="C577" s="7"/>
      <c r="D577" s="10" t="s">
        <v>838</v>
      </c>
      <c r="E577" s="22"/>
      <c r="F577" s="22"/>
      <c r="G577" s="22"/>
    </row>
    <row r="578" spans="1:7" x14ac:dyDescent="0.25">
      <c r="A578" s="9" t="s">
        <v>839</v>
      </c>
      <c r="B578" s="9" t="s">
        <v>16</v>
      </c>
      <c r="C578" s="9" t="s">
        <v>21</v>
      </c>
      <c r="D578" s="15" t="s">
        <v>840</v>
      </c>
      <c r="E578" s="22">
        <v>250</v>
      </c>
      <c r="F578" s="22">
        <v>1.23</v>
      </c>
      <c r="G578" s="23">
        <f>ROUND(E578*F578,2)</f>
        <v>307.5</v>
      </c>
    </row>
    <row r="579" spans="1:7" ht="45" x14ac:dyDescent="0.25">
      <c r="A579" s="7"/>
      <c r="B579" s="7"/>
      <c r="C579" s="7"/>
      <c r="D579" s="10" t="s">
        <v>841</v>
      </c>
      <c r="E579" s="22"/>
      <c r="F579" s="22"/>
      <c r="G579" s="22"/>
    </row>
    <row r="580" spans="1:7" x14ac:dyDescent="0.25">
      <c r="A580" s="9" t="s">
        <v>842</v>
      </c>
      <c r="B580" s="9" t="s">
        <v>16</v>
      </c>
      <c r="C580" s="9" t="s">
        <v>21</v>
      </c>
      <c r="D580" s="15" t="s">
        <v>843</v>
      </c>
      <c r="E580" s="22">
        <v>150</v>
      </c>
      <c r="F580" s="22">
        <v>2.76</v>
      </c>
      <c r="G580" s="23">
        <f>ROUND(E580*F580,2)</f>
        <v>414</v>
      </c>
    </row>
    <row r="581" spans="1:7" ht="112.5" x14ac:dyDescent="0.25">
      <c r="A581" s="7"/>
      <c r="B581" s="7"/>
      <c r="C581" s="7"/>
      <c r="D581" s="10" t="s">
        <v>844</v>
      </c>
      <c r="E581" s="22"/>
      <c r="F581" s="22"/>
      <c r="G581" s="22"/>
    </row>
    <row r="582" spans="1:7" x14ac:dyDescent="0.25">
      <c r="A582" s="7"/>
      <c r="B582" s="7"/>
      <c r="C582" s="7"/>
      <c r="D582" s="16" t="s">
        <v>845</v>
      </c>
      <c r="E582" s="22">
        <v>1</v>
      </c>
      <c r="F582" s="21">
        <f>G570+G572+G574+G576+G578+G580</f>
        <v>4461.63</v>
      </c>
      <c r="G582" s="21">
        <f>ROUND(F582*E582,2)</f>
        <v>4461.63</v>
      </c>
    </row>
    <row r="583" spans="1:7" ht="0.95" customHeight="1" x14ac:dyDescent="0.25">
      <c r="A583" s="11"/>
      <c r="B583" s="11"/>
      <c r="C583" s="11"/>
      <c r="D583" s="17"/>
      <c r="E583" s="24"/>
      <c r="F583" s="24"/>
      <c r="G583" s="24"/>
    </row>
    <row r="584" spans="1:7" x14ac:dyDescent="0.25">
      <c r="A584" s="7"/>
      <c r="B584" s="7"/>
      <c r="C584" s="7"/>
      <c r="D584" s="16" t="s">
        <v>846</v>
      </c>
      <c r="E584" s="22">
        <v>1</v>
      </c>
      <c r="F584" s="21">
        <f>G516+G548+G567+G582</f>
        <v>61555.79</v>
      </c>
      <c r="G584" s="21">
        <f>ROUND(F584*E584,2)</f>
        <v>61555.79</v>
      </c>
    </row>
    <row r="585" spans="1:7" ht="0.95" customHeight="1" x14ac:dyDescent="0.25">
      <c r="A585" s="11"/>
      <c r="B585" s="11"/>
      <c r="C585" s="11"/>
      <c r="D585" s="17"/>
      <c r="E585" s="24"/>
      <c r="F585" s="24"/>
      <c r="G585" s="24"/>
    </row>
    <row r="586" spans="1:7" x14ac:dyDescent="0.25">
      <c r="A586" s="6" t="s">
        <v>847</v>
      </c>
      <c r="B586" s="6" t="s">
        <v>11</v>
      </c>
      <c r="C586" s="6" t="s">
        <v>0</v>
      </c>
      <c r="D586" s="13" t="s">
        <v>848</v>
      </c>
      <c r="E586" s="21">
        <f>E692</f>
        <v>1</v>
      </c>
      <c r="F586" s="21">
        <f>F692</f>
        <v>133975.38999999998</v>
      </c>
      <c r="G586" s="21">
        <f>G692</f>
        <v>133975.39000000001</v>
      </c>
    </row>
    <row r="587" spans="1:7" x14ac:dyDescent="0.25">
      <c r="A587" s="8" t="s">
        <v>849</v>
      </c>
      <c r="B587" s="8" t="s">
        <v>11</v>
      </c>
      <c r="C587" s="8" t="s">
        <v>0</v>
      </c>
      <c r="D587" s="14" t="s">
        <v>850</v>
      </c>
      <c r="E587" s="21">
        <f>E628</f>
        <v>1</v>
      </c>
      <c r="F587" s="21">
        <f>F628</f>
        <v>91616.9</v>
      </c>
      <c r="G587" s="21">
        <f>G628</f>
        <v>91616.9</v>
      </c>
    </row>
    <row r="588" spans="1:7" x14ac:dyDescent="0.25">
      <c r="A588" s="9" t="s">
        <v>851</v>
      </c>
      <c r="B588" s="9" t="s">
        <v>16</v>
      </c>
      <c r="C588" s="9" t="s">
        <v>91</v>
      </c>
      <c r="D588" s="15" t="s">
        <v>852</v>
      </c>
      <c r="E588" s="22">
        <v>1</v>
      </c>
      <c r="F588" s="22">
        <v>633.28</v>
      </c>
      <c r="G588" s="23">
        <f>ROUND(E588*F588,2)</f>
        <v>633.28</v>
      </c>
    </row>
    <row r="589" spans="1:7" ht="101.25" x14ac:dyDescent="0.25">
      <c r="A589" s="7"/>
      <c r="B589" s="7"/>
      <c r="C589" s="7"/>
      <c r="D589" s="10" t="s">
        <v>853</v>
      </c>
      <c r="E589" s="22"/>
      <c r="F589" s="22"/>
      <c r="G589" s="22"/>
    </row>
    <row r="590" spans="1:7" ht="22.5" x14ac:dyDescent="0.25">
      <c r="A590" s="9" t="s">
        <v>854</v>
      </c>
      <c r="B590" s="9" t="s">
        <v>16</v>
      </c>
      <c r="C590" s="9" t="s">
        <v>91</v>
      </c>
      <c r="D590" s="15" t="s">
        <v>855</v>
      </c>
      <c r="E590" s="22">
        <v>1</v>
      </c>
      <c r="F590" s="22">
        <v>518.24</v>
      </c>
      <c r="G590" s="23">
        <f>ROUND(E590*F590,2)</f>
        <v>518.24</v>
      </c>
    </row>
    <row r="591" spans="1:7" ht="360" x14ac:dyDescent="0.25">
      <c r="A591" s="7"/>
      <c r="B591" s="7"/>
      <c r="C591" s="7"/>
      <c r="D591" s="10" t="s">
        <v>856</v>
      </c>
      <c r="E591" s="22"/>
      <c r="F591" s="22"/>
      <c r="G591" s="22"/>
    </row>
    <row r="592" spans="1:7" ht="22.5" x14ac:dyDescent="0.25">
      <c r="A592" s="9" t="s">
        <v>857</v>
      </c>
      <c r="B592" s="9" t="s">
        <v>16</v>
      </c>
      <c r="C592" s="9" t="s">
        <v>91</v>
      </c>
      <c r="D592" s="15" t="s">
        <v>858</v>
      </c>
      <c r="E592" s="22">
        <v>2</v>
      </c>
      <c r="F592" s="22">
        <v>964.28</v>
      </c>
      <c r="G592" s="23">
        <f>ROUND(E592*F592,2)</f>
        <v>1928.56</v>
      </c>
    </row>
    <row r="593" spans="1:7" ht="326.25" x14ac:dyDescent="0.25">
      <c r="A593" s="7"/>
      <c r="B593" s="7"/>
      <c r="C593" s="7"/>
      <c r="D593" s="10" t="s">
        <v>859</v>
      </c>
      <c r="E593" s="22"/>
      <c r="F593" s="22"/>
      <c r="G593" s="22"/>
    </row>
    <row r="594" spans="1:7" x14ac:dyDescent="0.25">
      <c r="A594" s="9" t="s">
        <v>860</v>
      </c>
      <c r="B594" s="9" t="s">
        <v>16</v>
      </c>
      <c r="C594" s="9" t="s">
        <v>91</v>
      </c>
      <c r="D594" s="15" t="s">
        <v>861</v>
      </c>
      <c r="E594" s="22">
        <v>2</v>
      </c>
      <c r="F594" s="22">
        <v>4719.42</v>
      </c>
      <c r="G594" s="23">
        <f>ROUND(E594*F594,2)</f>
        <v>9438.84</v>
      </c>
    </row>
    <row r="595" spans="1:7" ht="292.5" x14ac:dyDescent="0.25">
      <c r="A595" s="7"/>
      <c r="B595" s="7"/>
      <c r="C595" s="7"/>
      <c r="D595" s="10" t="s">
        <v>862</v>
      </c>
      <c r="E595" s="22"/>
      <c r="F595" s="22"/>
      <c r="G595" s="22"/>
    </row>
    <row r="596" spans="1:7" x14ac:dyDescent="0.25">
      <c r="A596" s="9" t="s">
        <v>863</v>
      </c>
      <c r="B596" s="9" t="s">
        <v>16</v>
      </c>
      <c r="C596" s="9" t="s">
        <v>91</v>
      </c>
      <c r="D596" s="15" t="s">
        <v>864</v>
      </c>
      <c r="E596" s="22">
        <v>1</v>
      </c>
      <c r="F596" s="22">
        <v>5209.74</v>
      </c>
      <c r="G596" s="23">
        <f>ROUND(E596*F596,2)</f>
        <v>5209.74</v>
      </c>
    </row>
    <row r="597" spans="1:7" ht="292.5" x14ac:dyDescent="0.25">
      <c r="A597" s="7"/>
      <c r="B597" s="7"/>
      <c r="C597" s="7"/>
      <c r="D597" s="10" t="s">
        <v>865</v>
      </c>
      <c r="E597" s="22"/>
      <c r="F597" s="22"/>
      <c r="G597" s="22"/>
    </row>
    <row r="598" spans="1:7" x14ac:dyDescent="0.25">
      <c r="A598" s="9" t="s">
        <v>866</v>
      </c>
      <c r="B598" s="9" t="s">
        <v>16</v>
      </c>
      <c r="C598" s="9" t="s">
        <v>91</v>
      </c>
      <c r="D598" s="15" t="s">
        <v>867</v>
      </c>
      <c r="E598" s="22">
        <v>1</v>
      </c>
      <c r="F598" s="22">
        <v>31016.59</v>
      </c>
      <c r="G598" s="23">
        <f>ROUND(E598*F598,2)</f>
        <v>31016.59</v>
      </c>
    </row>
    <row r="599" spans="1:7" ht="409.5" x14ac:dyDescent="0.25">
      <c r="A599" s="7"/>
      <c r="B599" s="7"/>
      <c r="C599" s="7"/>
      <c r="D599" s="10" t="s">
        <v>868</v>
      </c>
      <c r="E599" s="22"/>
      <c r="F599" s="22"/>
      <c r="G599" s="22"/>
    </row>
    <row r="600" spans="1:7" ht="22.5" x14ac:dyDescent="0.25">
      <c r="A600" s="9" t="s">
        <v>869</v>
      </c>
      <c r="B600" s="9" t="s">
        <v>16</v>
      </c>
      <c r="C600" s="9" t="s">
        <v>91</v>
      </c>
      <c r="D600" s="15" t="s">
        <v>870</v>
      </c>
      <c r="E600" s="22">
        <v>23</v>
      </c>
      <c r="F600" s="22">
        <v>1153.45</v>
      </c>
      <c r="G600" s="23">
        <f>ROUND(E600*F600,2)</f>
        <v>26529.35</v>
      </c>
    </row>
    <row r="601" spans="1:7" ht="409.5" x14ac:dyDescent="0.25">
      <c r="A601" s="7"/>
      <c r="B601" s="7"/>
      <c r="C601" s="7"/>
      <c r="D601" s="10" t="s">
        <v>871</v>
      </c>
      <c r="E601" s="22"/>
      <c r="F601" s="22"/>
      <c r="G601" s="22"/>
    </row>
    <row r="602" spans="1:7" ht="22.5" x14ac:dyDescent="0.25">
      <c r="A602" s="9" t="s">
        <v>872</v>
      </c>
      <c r="B602" s="9" t="s">
        <v>16</v>
      </c>
      <c r="C602" s="9" t="s">
        <v>91</v>
      </c>
      <c r="D602" s="15" t="s">
        <v>873</v>
      </c>
      <c r="E602" s="22">
        <v>1</v>
      </c>
      <c r="F602" s="22">
        <v>1197.1500000000001</v>
      </c>
      <c r="G602" s="23">
        <f>ROUND(E602*F602,2)</f>
        <v>1197.1500000000001</v>
      </c>
    </row>
    <row r="603" spans="1:7" ht="409.5" x14ac:dyDescent="0.25">
      <c r="A603" s="7"/>
      <c r="B603" s="7"/>
      <c r="C603" s="7"/>
      <c r="D603" s="10" t="s">
        <v>874</v>
      </c>
      <c r="E603" s="22"/>
      <c r="F603" s="22"/>
      <c r="G603" s="22"/>
    </row>
    <row r="604" spans="1:7" ht="22.5" x14ac:dyDescent="0.25">
      <c r="A604" s="9" t="s">
        <v>875</v>
      </c>
      <c r="B604" s="9" t="s">
        <v>16</v>
      </c>
      <c r="C604" s="9" t="s">
        <v>91</v>
      </c>
      <c r="D604" s="15" t="s">
        <v>876</v>
      </c>
      <c r="E604" s="22">
        <v>24</v>
      </c>
      <c r="F604" s="22">
        <v>111.24</v>
      </c>
      <c r="G604" s="23">
        <f>ROUND(E604*F604,2)</f>
        <v>2669.76</v>
      </c>
    </row>
    <row r="605" spans="1:7" ht="101.25" x14ac:dyDescent="0.25">
      <c r="A605" s="7"/>
      <c r="B605" s="7"/>
      <c r="C605" s="7"/>
      <c r="D605" s="10" t="s">
        <v>877</v>
      </c>
      <c r="E605" s="22"/>
      <c r="F605" s="22"/>
      <c r="G605" s="22"/>
    </row>
    <row r="606" spans="1:7" ht="22.5" x14ac:dyDescent="0.25">
      <c r="A606" s="9" t="s">
        <v>878</v>
      </c>
      <c r="B606" s="9" t="s">
        <v>16</v>
      </c>
      <c r="C606" s="9" t="s">
        <v>91</v>
      </c>
      <c r="D606" s="15" t="s">
        <v>879</v>
      </c>
      <c r="E606" s="22">
        <v>1</v>
      </c>
      <c r="F606" s="22">
        <v>716.45</v>
      </c>
      <c r="G606" s="23">
        <f>ROUND(E606*F606,2)</f>
        <v>716.45</v>
      </c>
    </row>
    <row r="607" spans="1:7" ht="315" x14ac:dyDescent="0.25">
      <c r="A607" s="7"/>
      <c r="B607" s="7"/>
      <c r="C607" s="7"/>
      <c r="D607" s="10" t="s">
        <v>880</v>
      </c>
      <c r="E607" s="22"/>
      <c r="F607" s="22"/>
      <c r="G607" s="22"/>
    </row>
    <row r="608" spans="1:7" x14ac:dyDescent="0.25">
      <c r="A608" s="9" t="s">
        <v>881</v>
      </c>
      <c r="B608" s="9" t="s">
        <v>16</v>
      </c>
      <c r="C608" s="9" t="s">
        <v>91</v>
      </c>
      <c r="D608" s="15" t="s">
        <v>882</v>
      </c>
      <c r="E608" s="22">
        <v>7</v>
      </c>
      <c r="F608" s="22">
        <v>143.4</v>
      </c>
      <c r="G608" s="23">
        <f>ROUND(E608*F608,2)</f>
        <v>1003.8</v>
      </c>
    </row>
    <row r="609" spans="1:7" ht="112.5" x14ac:dyDescent="0.25">
      <c r="A609" s="7"/>
      <c r="B609" s="7"/>
      <c r="C609" s="7"/>
      <c r="D609" s="10" t="s">
        <v>883</v>
      </c>
      <c r="E609" s="22"/>
      <c r="F609" s="22"/>
      <c r="G609" s="22"/>
    </row>
    <row r="610" spans="1:7" ht="22.5" x14ac:dyDescent="0.25">
      <c r="A610" s="9" t="s">
        <v>884</v>
      </c>
      <c r="B610" s="9" t="s">
        <v>16</v>
      </c>
      <c r="C610" s="9" t="s">
        <v>91</v>
      </c>
      <c r="D610" s="15" t="s">
        <v>885</v>
      </c>
      <c r="E610" s="22">
        <v>1</v>
      </c>
      <c r="F610" s="22">
        <v>927.6</v>
      </c>
      <c r="G610" s="23">
        <f>ROUND(E610*F610,2)</f>
        <v>927.6</v>
      </c>
    </row>
    <row r="611" spans="1:7" ht="191.25" x14ac:dyDescent="0.25">
      <c r="A611" s="7"/>
      <c r="B611" s="7"/>
      <c r="C611" s="7"/>
      <c r="D611" s="10" t="s">
        <v>886</v>
      </c>
      <c r="E611" s="22"/>
      <c r="F611" s="22"/>
      <c r="G611" s="22"/>
    </row>
    <row r="612" spans="1:7" x14ac:dyDescent="0.25">
      <c r="A612" s="9" t="s">
        <v>887</v>
      </c>
      <c r="B612" s="9" t="s">
        <v>16</v>
      </c>
      <c r="C612" s="9" t="s">
        <v>91</v>
      </c>
      <c r="D612" s="15" t="s">
        <v>888</v>
      </c>
      <c r="E612" s="22">
        <v>1</v>
      </c>
      <c r="F612" s="22">
        <v>140.4</v>
      </c>
      <c r="G612" s="23">
        <f>ROUND(E612*F612,2)</f>
        <v>140.4</v>
      </c>
    </row>
    <row r="613" spans="1:7" ht="123.75" x14ac:dyDescent="0.25">
      <c r="A613" s="7"/>
      <c r="B613" s="7"/>
      <c r="C613" s="7"/>
      <c r="D613" s="10" t="s">
        <v>889</v>
      </c>
      <c r="E613" s="22"/>
      <c r="F613" s="22"/>
      <c r="G613" s="22"/>
    </row>
    <row r="614" spans="1:7" x14ac:dyDescent="0.25">
      <c r="A614" s="9" t="s">
        <v>890</v>
      </c>
      <c r="B614" s="9" t="s">
        <v>16</v>
      </c>
      <c r="C614" s="9" t="s">
        <v>21</v>
      </c>
      <c r="D614" s="15" t="s">
        <v>891</v>
      </c>
      <c r="E614" s="22">
        <v>15.8</v>
      </c>
      <c r="F614" s="22">
        <v>59.05</v>
      </c>
      <c r="G614" s="23">
        <f>ROUND(E614*F614,2)</f>
        <v>932.99</v>
      </c>
    </row>
    <row r="615" spans="1:7" ht="78.75" x14ac:dyDescent="0.25">
      <c r="A615" s="7"/>
      <c r="B615" s="7"/>
      <c r="C615" s="7"/>
      <c r="D615" s="10" t="s">
        <v>892</v>
      </c>
      <c r="E615" s="22"/>
      <c r="F615" s="22"/>
      <c r="G615" s="22"/>
    </row>
    <row r="616" spans="1:7" x14ac:dyDescent="0.25">
      <c r="A616" s="9" t="s">
        <v>893</v>
      </c>
      <c r="B616" s="9" t="s">
        <v>16</v>
      </c>
      <c r="C616" s="9" t="s">
        <v>102</v>
      </c>
      <c r="D616" s="15" t="s">
        <v>894</v>
      </c>
      <c r="E616" s="22">
        <v>30</v>
      </c>
      <c r="F616" s="22">
        <v>76.69</v>
      </c>
      <c r="G616" s="23">
        <f>ROUND(E616*F616,2)</f>
        <v>2300.6999999999998</v>
      </c>
    </row>
    <row r="617" spans="1:7" ht="67.5" x14ac:dyDescent="0.25">
      <c r="A617" s="7"/>
      <c r="B617" s="7"/>
      <c r="C617" s="7"/>
      <c r="D617" s="10" t="s">
        <v>895</v>
      </c>
      <c r="E617" s="22"/>
      <c r="F617" s="22"/>
      <c r="G617" s="22"/>
    </row>
    <row r="618" spans="1:7" x14ac:dyDescent="0.25">
      <c r="A618" s="9" t="s">
        <v>896</v>
      </c>
      <c r="B618" s="9" t="s">
        <v>16</v>
      </c>
      <c r="C618" s="9" t="s">
        <v>91</v>
      </c>
      <c r="D618" s="15" t="s">
        <v>897</v>
      </c>
      <c r="E618" s="22">
        <v>1</v>
      </c>
      <c r="F618" s="22">
        <v>595.82000000000005</v>
      </c>
      <c r="G618" s="23">
        <f>ROUND(E618*F618,2)</f>
        <v>595.82000000000005</v>
      </c>
    </row>
    <row r="619" spans="1:7" ht="78.75" x14ac:dyDescent="0.25">
      <c r="A619" s="7"/>
      <c r="B619" s="7"/>
      <c r="C619" s="7"/>
      <c r="D619" s="10" t="s">
        <v>898</v>
      </c>
      <c r="E619" s="22"/>
      <c r="F619" s="22"/>
      <c r="G619" s="22"/>
    </row>
    <row r="620" spans="1:7" x14ac:dyDescent="0.25">
      <c r="A620" s="9" t="s">
        <v>899</v>
      </c>
      <c r="B620" s="9" t="s">
        <v>16</v>
      </c>
      <c r="C620" s="9" t="s">
        <v>91</v>
      </c>
      <c r="D620" s="15" t="s">
        <v>900</v>
      </c>
      <c r="E620" s="22">
        <v>3</v>
      </c>
      <c r="F620" s="22">
        <v>188.31</v>
      </c>
      <c r="G620" s="23">
        <f>ROUND(E620*F620,2)</f>
        <v>564.92999999999995</v>
      </c>
    </row>
    <row r="621" spans="1:7" ht="112.5" x14ac:dyDescent="0.25">
      <c r="A621" s="7"/>
      <c r="B621" s="7"/>
      <c r="C621" s="7"/>
      <c r="D621" s="10" t="s">
        <v>901</v>
      </c>
      <c r="E621" s="22"/>
      <c r="F621" s="22"/>
      <c r="G621" s="22"/>
    </row>
    <row r="622" spans="1:7" x14ac:dyDescent="0.25">
      <c r="A622" s="9" t="s">
        <v>902</v>
      </c>
      <c r="B622" s="9" t="s">
        <v>16</v>
      </c>
      <c r="C622" s="9" t="s">
        <v>21</v>
      </c>
      <c r="D622" s="15" t="s">
        <v>903</v>
      </c>
      <c r="E622" s="22">
        <v>1355</v>
      </c>
      <c r="F622" s="22">
        <v>2.21</v>
      </c>
      <c r="G622" s="23">
        <f>ROUND(E622*F622,2)</f>
        <v>2994.55</v>
      </c>
    </row>
    <row r="623" spans="1:7" ht="78.75" x14ac:dyDescent="0.25">
      <c r="A623" s="7"/>
      <c r="B623" s="7"/>
      <c r="C623" s="7"/>
      <c r="D623" s="10" t="s">
        <v>904</v>
      </c>
      <c r="E623" s="22"/>
      <c r="F623" s="22"/>
      <c r="G623" s="22"/>
    </row>
    <row r="624" spans="1:7" x14ac:dyDescent="0.25">
      <c r="A624" s="9" t="s">
        <v>905</v>
      </c>
      <c r="B624" s="9" t="s">
        <v>16</v>
      </c>
      <c r="C624" s="9" t="s">
        <v>91</v>
      </c>
      <c r="D624" s="15" t="s">
        <v>906</v>
      </c>
      <c r="E624" s="22">
        <v>3</v>
      </c>
      <c r="F624" s="22">
        <v>385.65</v>
      </c>
      <c r="G624" s="23">
        <f>ROUND(E624*F624,2)</f>
        <v>1156.95</v>
      </c>
    </row>
    <row r="625" spans="1:7" ht="56.25" x14ac:dyDescent="0.25">
      <c r="A625" s="7"/>
      <c r="B625" s="7"/>
      <c r="C625" s="7"/>
      <c r="D625" s="10" t="s">
        <v>907</v>
      </c>
      <c r="E625" s="22"/>
      <c r="F625" s="22"/>
      <c r="G625" s="22"/>
    </row>
    <row r="626" spans="1:7" ht="22.5" x14ac:dyDescent="0.25">
      <c r="A626" s="9" t="s">
        <v>908</v>
      </c>
      <c r="B626" s="9" t="s">
        <v>16</v>
      </c>
      <c r="C626" s="9" t="s">
        <v>91</v>
      </c>
      <c r="D626" s="15" t="s">
        <v>909</v>
      </c>
      <c r="E626" s="22">
        <v>1</v>
      </c>
      <c r="F626" s="22">
        <v>1141.2</v>
      </c>
      <c r="G626" s="23">
        <f>ROUND(E626*F626,2)</f>
        <v>1141.2</v>
      </c>
    </row>
    <row r="627" spans="1:7" ht="56.25" x14ac:dyDescent="0.25">
      <c r="A627" s="7"/>
      <c r="B627" s="7"/>
      <c r="C627" s="7"/>
      <c r="D627" s="10" t="s">
        <v>910</v>
      </c>
      <c r="E627" s="22"/>
      <c r="F627" s="22"/>
      <c r="G627" s="22"/>
    </row>
    <row r="628" spans="1:7" x14ac:dyDescent="0.25">
      <c r="A628" s="7"/>
      <c r="B628" s="7"/>
      <c r="C628" s="7"/>
      <c r="D628" s="16" t="s">
        <v>911</v>
      </c>
      <c r="E628" s="22">
        <v>1</v>
      </c>
      <c r="F628" s="21">
        <f>G588+G590+G592+G594+G596+G598+G600+G602+G604+G606+G608+G610+G612+G614+G616+G618+G620+G622+G624+G626</f>
        <v>91616.9</v>
      </c>
      <c r="G628" s="21">
        <f>ROUND(F628*E628,2)</f>
        <v>91616.9</v>
      </c>
    </row>
    <row r="629" spans="1:7" ht="0.95" customHeight="1" x14ac:dyDescent="0.25">
      <c r="A629" s="11"/>
      <c r="B629" s="11"/>
      <c r="C629" s="11"/>
      <c r="D629" s="17"/>
      <c r="E629" s="24"/>
      <c r="F629" s="24"/>
      <c r="G629" s="24"/>
    </row>
    <row r="630" spans="1:7" x14ac:dyDescent="0.25">
      <c r="A630" s="8" t="s">
        <v>912</v>
      </c>
      <c r="B630" s="8" t="s">
        <v>11</v>
      </c>
      <c r="C630" s="8" t="s">
        <v>0</v>
      </c>
      <c r="D630" s="14" t="s">
        <v>913</v>
      </c>
      <c r="E630" s="21">
        <f>E657</f>
        <v>1</v>
      </c>
      <c r="F630" s="21">
        <f>F657</f>
        <v>14181.39</v>
      </c>
      <c r="G630" s="21">
        <f>G657</f>
        <v>14181.39</v>
      </c>
    </row>
    <row r="631" spans="1:7" ht="22.5" x14ac:dyDescent="0.25">
      <c r="A631" s="9" t="s">
        <v>914</v>
      </c>
      <c r="B631" s="9" t="s">
        <v>16</v>
      </c>
      <c r="C631" s="9" t="s">
        <v>91</v>
      </c>
      <c r="D631" s="15" t="s">
        <v>915</v>
      </c>
      <c r="E631" s="22">
        <v>16</v>
      </c>
      <c r="F631" s="22">
        <v>147.4</v>
      </c>
      <c r="G631" s="23">
        <f>ROUND(E631*F631,2)</f>
        <v>2358.4</v>
      </c>
    </row>
    <row r="632" spans="1:7" ht="101.25" x14ac:dyDescent="0.25">
      <c r="A632" s="7"/>
      <c r="B632" s="7"/>
      <c r="C632" s="7"/>
      <c r="D632" s="10" t="s">
        <v>916</v>
      </c>
      <c r="E632" s="22"/>
      <c r="F632" s="22"/>
      <c r="G632" s="22"/>
    </row>
    <row r="633" spans="1:7" ht="22.5" x14ac:dyDescent="0.25">
      <c r="A633" s="9" t="s">
        <v>917</v>
      </c>
      <c r="B633" s="9" t="s">
        <v>16</v>
      </c>
      <c r="C633" s="9" t="s">
        <v>91</v>
      </c>
      <c r="D633" s="15" t="s">
        <v>918</v>
      </c>
      <c r="E633" s="22">
        <v>5</v>
      </c>
      <c r="F633" s="22">
        <v>156.36000000000001</v>
      </c>
      <c r="G633" s="23">
        <f>ROUND(E633*F633,2)</f>
        <v>781.8</v>
      </c>
    </row>
    <row r="634" spans="1:7" ht="90" x14ac:dyDescent="0.25">
      <c r="A634" s="7"/>
      <c r="B634" s="7"/>
      <c r="C634" s="7"/>
      <c r="D634" s="10" t="s">
        <v>919</v>
      </c>
      <c r="E634" s="22"/>
      <c r="F634" s="22"/>
      <c r="G634" s="22"/>
    </row>
    <row r="635" spans="1:7" ht="22.5" x14ac:dyDescent="0.25">
      <c r="A635" s="9" t="s">
        <v>920</v>
      </c>
      <c r="B635" s="9" t="s">
        <v>16</v>
      </c>
      <c r="C635" s="9" t="s">
        <v>91</v>
      </c>
      <c r="D635" s="15" t="s">
        <v>921</v>
      </c>
      <c r="E635" s="22">
        <v>3</v>
      </c>
      <c r="F635" s="22">
        <v>195.12</v>
      </c>
      <c r="G635" s="23">
        <f>ROUND(E635*F635,2)</f>
        <v>585.36</v>
      </c>
    </row>
    <row r="636" spans="1:7" ht="101.25" x14ac:dyDescent="0.25">
      <c r="A636" s="7"/>
      <c r="B636" s="7"/>
      <c r="C636" s="7"/>
      <c r="D636" s="10" t="s">
        <v>922</v>
      </c>
      <c r="E636" s="22"/>
      <c r="F636" s="22"/>
      <c r="G636" s="22"/>
    </row>
    <row r="637" spans="1:7" ht="22.5" x14ac:dyDescent="0.25">
      <c r="A637" s="9" t="s">
        <v>923</v>
      </c>
      <c r="B637" s="9" t="s">
        <v>16</v>
      </c>
      <c r="C637" s="9" t="s">
        <v>91</v>
      </c>
      <c r="D637" s="15" t="s">
        <v>924</v>
      </c>
      <c r="E637" s="22">
        <v>2</v>
      </c>
      <c r="F637" s="22">
        <v>227.04</v>
      </c>
      <c r="G637" s="23">
        <f>ROUND(E637*F637,2)</f>
        <v>454.08</v>
      </c>
    </row>
    <row r="638" spans="1:7" ht="90" x14ac:dyDescent="0.25">
      <c r="A638" s="7"/>
      <c r="B638" s="7"/>
      <c r="C638" s="7"/>
      <c r="D638" s="10" t="s">
        <v>925</v>
      </c>
      <c r="E638" s="22"/>
      <c r="F638" s="22"/>
      <c r="G638" s="22"/>
    </row>
    <row r="639" spans="1:7" ht="22.5" x14ac:dyDescent="0.25">
      <c r="A639" s="9" t="s">
        <v>926</v>
      </c>
      <c r="B639" s="9" t="s">
        <v>16</v>
      </c>
      <c r="C639" s="9" t="s">
        <v>91</v>
      </c>
      <c r="D639" s="15" t="s">
        <v>927</v>
      </c>
      <c r="E639" s="22">
        <v>1</v>
      </c>
      <c r="F639" s="22">
        <v>414</v>
      </c>
      <c r="G639" s="23">
        <f>ROUND(E639*F639,2)</f>
        <v>414</v>
      </c>
    </row>
    <row r="640" spans="1:7" ht="90" x14ac:dyDescent="0.25">
      <c r="A640" s="7"/>
      <c r="B640" s="7"/>
      <c r="C640" s="7"/>
      <c r="D640" s="10" t="s">
        <v>928</v>
      </c>
      <c r="E640" s="22"/>
      <c r="F640" s="22"/>
      <c r="G640" s="22"/>
    </row>
    <row r="641" spans="1:7" x14ac:dyDescent="0.25">
      <c r="A641" s="9" t="s">
        <v>929</v>
      </c>
      <c r="B641" s="9" t="s">
        <v>16</v>
      </c>
      <c r="C641" s="9" t="s">
        <v>91</v>
      </c>
      <c r="D641" s="15" t="s">
        <v>930</v>
      </c>
      <c r="E641" s="22">
        <v>1</v>
      </c>
      <c r="F641" s="22">
        <v>653.4</v>
      </c>
      <c r="G641" s="23">
        <f>ROUND(E641*F641,2)</f>
        <v>653.4</v>
      </c>
    </row>
    <row r="642" spans="1:7" ht="90" x14ac:dyDescent="0.25">
      <c r="A642" s="7"/>
      <c r="B642" s="7"/>
      <c r="C642" s="7"/>
      <c r="D642" s="10" t="s">
        <v>931</v>
      </c>
      <c r="E642" s="22"/>
      <c r="F642" s="22"/>
      <c r="G642" s="22"/>
    </row>
    <row r="643" spans="1:7" ht="22.5" x14ac:dyDescent="0.25">
      <c r="A643" s="9" t="s">
        <v>932</v>
      </c>
      <c r="B643" s="9" t="s">
        <v>16</v>
      </c>
      <c r="C643" s="9" t="s">
        <v>21</v>
      </c>
      <c r="D643" s="15" t="s">
        <v>933</v>
      </c>
      <c r="E643" s="22">
        <v>106.95</v>
      </c>
      <c r="F643" s="22">
        <v>28.17</v>
      </c>
      <c r="G643" s="23">
        <f>ROUND(E643*F643,2)</f>
        <v>3012.78</v>
      </c>
    </row>
    <row r="644" spans="1:7" ht="180" x14ac:dyDescent="0.25">
      <c r="A644" s="7"/>
      <c r="B644" s="7"/>
      <c r="C644" s="7"/>
      <c r="D644" s="10" t="s">
        <v>934</v>
      </c>
      <c r="E644" s="22"/>
      <c r="F644" s="22"/>
      <c r="G644" s="22"/>
    </row>
    <row r="645" spans="1:7" ht="22.5" x14ac:dyDescent="0.25">
      <c r="A645" s="9" t="s">
        <v>935</v>
      </c>
      <c r="B645" s="9" t="s">
        <v>16</v>
      </c>
      <c r="C645" s="9" t="s">
        <v>21</v>
      </c>
      <c r="D645" s="15" t="s">
        <v>936</v>
      </c>
      <c r="E645" s="22">
        <v>16.600000000000001</v>
      </c>
      <c r="F645" s="22">
        <v>33.119999999999997</v>
      </c>
      <c r="G645" s="23">
        <f>ROUND(E645*F645,2)</f>
        <v>549.79</v>
      </c>
    </row>
    <row r="646" spans="1:7" ht="180" x14ac:dyDescent="0.25">
      <c r="A646" s="7"/>
      <c r="B646" s="7"/>
      <c r="C646" s="7"/>
      <c r="D646" s="10" t="s">
        <v>937</v>
      </c>
      <c r="E646" s="22"/>
      <c r="F646" s="22"/>
      <c r="G646" s="22"/>
    </row>
    <row r="647" spans="1:7" ht="22.5" x14ac:dyDescent="0.25">
      <c r="A647" s="9" t="s">
        <v>938</v>
      </c>
      <c r="B647" s="9" t="s">
        <v>16</v>
      </c>
      <c r="C647" s="9" t="s">
        <v>21</v>
      </c>
      <c r="D647" s="15" t="s">
        <v>939</v>
      </c>
      <c r="E647" s="22">
        <v>9.4</v>
      </c>
      <c r="F647" s="22">
        <v>45.63</v>
      </c>
      <c r="G647" s="23">
        <f>ROUND(E647*F647,2)</f>
        <v>428.92</v>
      </c>
    </row>
    <row r="648" spans="1:7" ht="157.5" x14ac:dyDescent="0.25">
      <c r="A648" s="7"/>
      <c r="B648" s="7"/>
      <c r="C648" s="7"/>
      <c r="D648" s="10" t="s">
        <v>940</v>
      </c>
      <c r="E648" s="22"/>
      <c r="F648" s="22"/>
      <c r="G648" s="22"/>
    </row>
    <row r="649" spans="1:7" ht="22.5" x14ac:dyDescent="0.25">
      <c r="A649" s="9" t="s">
        <v>941</v>
      </c>
      <c r="B649" s="9" t="s">
        <v>16</v>
      </c>
      <c r="C649" s="9" t="s">
        <v>21</v>
      </c>
      <c r="D649" s="15" t="s">
        <v>942</v>
      </c>
      <c r="E649" s="22">
        <v>6.85</v>
      </c>
      <c r="F649" s="22">
        <v>57.42</v>
      </c>
      <c r="G649" s="23">
        <f>ROUND(E649*F649,2)</f>
        <v>393.33</v>
      </c>
    </row>
    <row r="650" spans="1:7" ht="157.5" x14ac:dyDescent="0.25">
      <c r="A650" s="7"/>
      <c r="B650" s="7"/>
      <c r="C650" s="7"/>
      <c r="D650" s="10" t="s">
        <v>943</v>
      </c>
      <c r="E650" s="22"/>
      <c r="F650" s="22"/>
      <c r="G650" s="22"/>
    </row>
    <row r="651" spans="1:7" ht="22.5" x14ac:dyDescent="0.25">
      <c r="A651" s="9" t="s">
        <v>944</v>
      </c>
      <c r="B651" s="9" t="s">
        <v>16</v>
      </c>
      <c r="C651" s="9" t="s">
        <v>21</v>
      </c>
      <c r="D651" s="15" t="s">
        <v>945</v>
      </c>
      <c r="E651" s="22">
        <v>5.2</v>
      </c>
      <c r="F651" s="22">
        <v>20.74</v>
      </c>
      <c r="G651" s="23">
        <f>ROUND(E651*F651,2)</f>
        <v>107.85</v>
      </c>
    </row>
    <row r="652" spans="1:7" ht="168.75" x14ac:dyDescent="0.25">
      <c r="A652" s="7"/>
      <c r="B652" s="7"/>
      <c r="C652" s="7"/>
      <c r="D652" s="10" t="s">
        <v>946</v>
      </c>
      <c r="E652" s="22"/>
      <c r="F652" s="22"/>
      <c r="G652" s="22"/>
    </row>
    <row r="653" spans="1:7" ht="22.5" x14ac:dyDescent="0.25">
      <c r="A653" s="9" t="s">
        <v>947</v>
      </c>
      <c r="B653" s="9" t="s">
        <v>16</v>
      </c>
      <c r="C653" s="9" t="s">
        <v>21</v>
      </c>
      <c r="D653" s="15" t="s">
        <v>948</v>
      </c>
      <c r="E653" s="22">
        <v>10</v>
      </c>
      <c r="F653" s="22">
        <v>96.28</v>
      </c>
      <c r="G653" s="23">
        <f>ROUND(E653*F653,2)</f>
        <v>962.8</v>
      </c>
    </row>
    <row r="654" spans="1:7" ht="157.5" x14ac:dyDescent="0.25">
      <c r="A654" s="7"/>
      <c r="B654" s="7"/>
      <c r="C654" s="7"/>
      <c r="D654" s="10" t="s">
        <v>949</v>
      </c>
      <c r="E654" s="22"/>
      <c r="F654" s="22"/>
      <c r="G654" s="22"/>
    </row>
    <row r="655" spans="1:7" ht="22.5" x14ac:dyDescent="0.25">
      <c r="A655" s="9" t="s">
        <v>950</v>
      </c>
      <c r="B655" s="9" t="s">
        <v>16</v>
      </c>
      <c r="C655" s="9" t="s">
        <v>21</v>
      </c>
      <c r="D655" s="15" t="s">
        <v>951</v>
      </c>
      <c r="E655" s="22">
        <v>23.9</v>
      </c>
      <c r="F655" s="22">
        <v>145.56</v>
      </c>
      <c r="G655" s="23">
        <f>ROUND(E655*F655,2)</f>
        <v>3478.88</v>
      </c>
    </row>
    <row r="656" spans="1:7" ht="168.75" x14ac:dyDescent="0.25">
      <c r="A656" s="7"/>
      <c r="B656" s="7"/>
      <c r="C656" s="7"/>
      <c r="D656" s="10" t="s">
        <v>952</v>
      </c>
      <c r="E656" s="22"/>
      <c r="F656" s="22"/>
      <c r="G656" s="22"/>
    </row>
    <row r="657" spans="1:7" x14ac:dyDescent="0.25">
      <c r="A657" s="7"/>
      <c r="B657" s="7"/>
      <c r="C657" s="7"/>
      <c r="D657" s="16" t="s">
        <v>953</v>
      </c>
      <c r="E657" s="22">
        <v>1</v>
      </c>
      <c r="F657" s="21">
        <f>G631+G633+G635+G637+G639+G641+G643+G645+G647+G649+G651+G653+G655</f>
        <v>14181.39</v>
      </c>
      <c r="G657" s="21">
        <f>ROUND(F657*E657,2)</f>
        <v>14181.39</v>
      </c>
    </row>
    <row r="658" spans="1:7" ht="0.95" customHeight="1" x14ac:dyDescent="0.25">
      <c r="A658" s="11"/>
      <c r="B658" s="11"/>
      <c r="C658" s="11"/>
      <c r="D658" s="17"/>
      <c r="E658" s="24"/>
      <c r="F658" s="24"/>
      <c r="G658" s="24"/>
    </row>
    <row r="659" spans="1:7" x14ac:dyDescent="0.25">
      <c r="A659" s="8" t="s">
        <v>954</v>
      </c>
      <c r="B659" s="8" t="s">
        <v>11</v>
      </c>
      <c r="C659" s="8" t="s">
        <v>0</v>
      </c>
      <c r="D659" s="14" t="s">
        <v>955</v>
      </c>
      <c r="E659" s="21">
        <f>E690</f>
        <v>1</v>
      </c>
      <c r="F659" s="21">
        <f>F690</f>
        <v>28177.1</v>
      </c>
      <c r="G659" s="21">
        <f>G690</f>
        <v>28177.1</v>
      </c>
    </row>
    <row r="660" spans="1:7" x14ac:dyDescent="0.25">
      <c r="A660" s="9" t="s">
        <v>956</v>
      </c>
      <c r="B660" s="9" t="s">
        <v>16</v>
      </c>
      <c r="C660" s="9" t="s">
        <v>91</v>
      </c>
      <c r="D660" s="15" t="s">
        <v>957</v>
      </c>
      <c r="E660" s="22">
        <v>1</v>
      </c>
      <c r="F660" s="22">
        <v>35.82</v>
      </c>
      <c r="G660" s="23">
        <f>ROUND(E660*F660,2)</f>
        <v>35.82</v>
      </c>
    </row>
    <row r="661" spans="1:7" ht="157.5" x14ac:dyDescent="0.25">
      <c r="A661" s="7"/>
      <c r="B661" s="7"/>
      <c r="C661" s="7"/>
      <c r="D661" s="10" t="s">
        <v>958</v>
      </c>
      <c r="E661" s="22"/>
      <c r="F661" s="22"/>
      <c r="G661" s="22"/>
    </row>
    <row r="662" spans="1:7" x14ac:dyDescent="0.25">
      <c r="A662" s="9" t="s">
        <v>959</v>
      </c>
      <c r="B662" s="9" t="s">
        <v>16</v>
      </c>
      <c r="C662" s="9" t="s">
        <v>91</v>
      </c>
      <c r="D662" s="15" t="s">
        <v>960</v>
      </c>
      <c r="E662" s="22">
        <v>3</v>
      </c>
      <c r="F662" s="22">
        <v>51.47</v>
      </c>
      <c r="G662" s="23">
        <f>ROUND(E662*F662,2)</f>
        <v>154.41</v>
      </c>
    </row>
    <row r="663" spans="1:7" ht="168.75" x14ac:dyDescent="0.25">
      <c r="A663" s="7"/>
      <c r="B663" s="7"/>
      <c r="C663" s="7"/>
      <c r="D663" s="10" t="s">
        <v>961</v>
      </c>
      <c r="E663" s="22"/>
      <c r="F663" s="22"/>
      <c r="G663" s="22"/>
    </row>
    <row r="664" spans="1:7" x14ac:dyDescent="0.25">
      <c r="A664" s="9" t="s">
        <v>962</v>
      </c>
      <c r="B664" s="9" t="s">
        <v>16</v>
      </c>
      <c r="C664" s="9" t="s">
        <v>91</v>
      </c>
      <c r="D664" s="15" t="s">
        <v>963</v>
      </c>
      <c r="E664" s="22">
        <v>13</v>
      </c>
      <c r="F664" s="22">
        <v>64.680000000000007</v>
      </c>
      <c r="G664" s="23">
        <f>ROUND(E664*F664,2)</f>
        <v>840.84</v>
      </c>
    </row>
    <row r="665" spans="1:7" ht="157.5" x14ac:dyDescent="0.25">
      <c r="A665" s="7"/>
      <c r="B665" s="7"/>
      <c r="C665" s="7"/>
      <c r="D665" s="10" t="s">
        <v>964</v>
      </c>
      <c r="E665" s="22"/>
      <c r="F665" s="22"/>
      <c r="G665" s="22"/>
    </row>
    <row r="666" spans="1:7" x14ac:dyDescent="0.25">
      <c r="A666" s="9" t="s">
        <v>965</v>
      </c>
      <c r="B666" s="9" t="s">
        <v>16</v>
      </c>
      <c r="C666" s="9" t="s">
        <v>91</v>
      </c>
      <c r="D666" s="15" t="s">
        <v>966</v>
      </c>
      <c r="E666" s="22">
        <v>5</v>
      </c>
      <c r="F666" s="22">
        <v>78.680000000000007</v>
      </c>
      <c r="G666" s="23">
        <f>ROUND(E666*F666,2)</f>
        <v>393.4</v>
      </c>
    </row>
    <row r="667" spans="1:7" ht="168.75" x14ac:dyDescent="0.25">
      <c r="A667" s="7"/>
      <c r="B667" s="7"/>
      <c r="C667" s="7"/>
      <c r="D667" s="10" t="s">
        <v>967</v>
      </c>
      <c r="E667" s="22"/>
      <c r="F667" s="22"/>
      <c r="G667" s="22"/>
    </row>
    <row r="668" spans="1:7" x14ac:dyDescent="0.25">
      <c r="A668" s="9" t="s">
        <v>968</v>
      </c>
      <c r="B668" s="9" t="s">
        <v>16</v>
      </c>
      <c r="C668" s="9" t="s">
        <v>91</v>
      </c>
      <c r="D668" s="15" t="s">
        <v>969</v>
      </c>
      <c r="E668" s="22">
        <v>1</v>
      </c>
      <c r="F668" s="22">
        <v>29.51</v>
      </c>
      <c r="G668" s="23">
        <f>ROUND(E668*F668,2)</f>
        <v>29.51</v>
      </c>
    </row>
    <row r="669" spans="1:7" ht="157.5" x14ac:dyDescent="0.25">
      <c r="A669" s="7"/>
      <c r="B669" s="7"/>
      <c r="C669" s="7"/>
      <c r="D669" s="10" t="s">
        <v>970</v>
      </c>
      <c r="E669" s="22"/>
      <c r="F669" s="22"/>
      <c r="G669" s="22"/>
    </row>
    <row r="670" spans="1:7" x14ac:dyDescent="0.25">
      <c r="A670" s="9" t="s">
        <v>971</v>
      </c>
      <c r="B670" s="9" t="s">
        <v>16</v>
      </c>
      <c r="C670" s="9" t="s">
        <v>91</v>
      </c>
      <c r="D670" s="15" t="s">
        <v>972</v>
      </c>
      <c r="E670" s="22">
        <v>6</v>
      </c>
      <c r="F670" s="22">
        <v>55.58</v>
      </c>
      <c r="G670" s="23">
        <f>ROUND(E670*F670,2)</f>
        <v>333.48</v>
      </c>
    </row>
    <row r="671" spans="1:7" ht="157.5" x14ac:dyDescent="0.25">
      <c r="A671" s="7"/>
      <c r="B671" s="7"/>
      <c r="C671" s="7"/>
      <c r="D671" s="10" t="s">
        <v>973</v>
      </c>
      <c r="E671" s="22"/>
      <c r="F671" s="22"/>
      <c r="G671" s="22"/>
    </row>
    <row r="672" spans="1:7" x14ac:dyDescent="0.25">
      <c r="A672" s="9" t="s">
        <v>974</v>
      </c>
      <c r="B672" s="9" t="s">
        <v>16</v>
      </c>
      <c r="C672" s="9" t="s">
        <v>91</v>
      </c>
      <c r="D672" s="15" t="s">
        <v>975</v>
      </c>
      <c r="E672" s="22">
        <v>0</v>
      </c>
      <c r="F672" s="22">
        <v>58.91</v>
      </c>
      <c r="G672" s="23">
        <f>ROUND(E672*F672,2)</f>
        <v>0</v>
      </c>
    </row>
    <row r="673" spans="1:7" ht="191.25" x14ac:dyDescent="0.25">
      <c r="A673" s="7"/>
      <c r="B673" s="7"/>
      <c r="C673" s="7"/>
      <c r="D673" s="10" t="s">
        <v>976</v>
      </c>
      <c r="E673" s="22"/>
      <c r="F673" s="22"/>
      <c r="G673" s="22"/>
    </row>
    <row r="674" spans="1:7" x14ac:dyDescent="0.25">
      <c r="A674" s="9" t="s">
        <v>977</v>
      </c>
      <c r="B674" s="9" t="s">
        <v>16</v>
      </c>
      <c r="C674" s="9" t="s">
        <v>91</v>
      </c>
      <c r="D674" s="15" t="s">
        <v>978</v>
      </c>
      <c r="E674" s="22">
        <v>5</v>
      </c>
      <c r="F674" s="22">
        <v>78.680000000000007</v>
      </c>
      <c r="G674" s="23">
        <f>ROUND(E674*F674,2)</f>
        <v>393.4</v>
      </c>
    </row>
    <row r="675" spans="1:7" ht="180" x14ac:dyDescent="0.25">
      <c r="A675" s="7"/>
      <c r="B675" s="7"/>
      <c r="C675" s="7"/>
      <c r="D675" s="10" t="s">
        <v>979</v>
      </c>
      <c r="E675" s="22"/>
      <c r="F675" s="22"/>
      <c r="G675" s="22"/>
    </row>
    <row r="676" spans="1:7" x14ac:dyDescent="0.25">
      <c r="A676" s="9" t="s">
        <v>980</v>
      </c>
      <c r="B676" s="9" t="s">
        <v>16</v>
      </c>
      <c r="C676" s="9" t="s">
        <v>91</v>
      </c>
      <c r="D676" s="15" t="s">
        <v>981</v>
      </c>
      <c r="E676" s="22">
        <v>16</v>
      </c>
      <c r="F676" s="22">
        <v>50.91</v>
      </c>
      <c r="G676" s="23">
        <f>ROUND(E676*F676,2)</f>
        <v>814.56</v>
      </c>
    </row>
    <row r="677" spans="1:7" ht="78.75" x14ac:dyDescent="0.25">
      <c r="A677" s="7"/>
      <c r="B677" s="7"/>
      <c r="C677" s="7"/>
      <c r="D677" s="10" t="s">
        <v>982</v>
      </c>
      <c r="E677" s="22"/>
      <c r="F677" s="22"/>
      <c r="G677" s="22"/>
    </row>
    <row r="678" spans="1:7" x14ac:dyDescent="0.25">
      <c r="A678" s="9" t="s">
        <v>983</v>
      </c>
      <c r="B678" s="9" t="s">
        <v>16</v>
      </c>
      <c r="C678" s="9" t="s">
        <v>985</v>
      </c>
      <c r="D678" s="15" t="s">
        <v>984</v>
      </c>
      <c r="E678" s="22">
        <v>570</v>
      </c>
      <c r="F678" s="22">
        <v>30.86</v>
      </c>
      <c r="G678" s="23">
        <f>ROUND(E678*F678,2)</f>
        <v>17590.2</v>
      </c>
    </row>
    <row r="679" spans="1:7" ht="135" x14ac:dyDescent="0.25">
      <c r="A679" s="7"/>
      <c r="B679" s="7"/>
      <c r="C679" s="7"/>
      <c r="D679" s="10" t="s">
        <v>986</v>
      </c>
      <c r="E679" s="22"/>
      <c r="F679" s="22"/>
      <c r="G679" s="22"/>
    </row>
    <row r="680" spans="1:7" x14ac:dyDescent="0.25">
      <c r="A680" s="9" t="s">
        <v>987</v>
      </c>
      <c r="B680" s="9" t="s">
        <v>16</v>
      </c>
      <c r="C680" s="9" t="s">
        <v>985</v>
      </c>
      <c r="D680" s="15" t="s">
        <v>988</v>
      </c>
      <c r="E680" s="22">
        <v>100</v>
      </c>
      <c r="F680" s="22">
        <v>45.13</v>
      </c>
      <c r="G680" s="23">
        <f>ROUND(E680*F680,2)</f>
        <v>4513</v>
      </c>
    </row>
    <row r="681" spans="1:7" ht="135" x14ac:dyDescent="0.25">
      <c r="A681" s="7"/>
      <c r="B681" s="7"/>
      <c r="C681" s="7"/>
      <c r="D681" s="10" t="s">
        <v>989</v>
      </c>
      <c r="E681" s="22"/>
      <c r="F681" s="22"/>
      <c r="G681" s="22"/>
    </row>
    <row r="682" spans="1:7" x14ac:dyDescent="0.25">
      <c r="A682" s="9" t="s">
        <v>990</v>
      </c>
      <c r="B682" s="9" t="s">
        <v>16</v>
      </c>
      <c r="C682" s="9" t="s">
        <v>0</v>
      </c>
      <c r="D682" s="15" t="s">
        <v>991</v>
      </c>
      <c r="E682" s="22">
        <v>1</v>
      </c>
      <c r="F682" s="22">
        <v>124.46</v>
      </c>
      <c r="G682" s="23">
        <f>ROUND(E682*F682,2)</f>
        <v>124.46</v>
      </c>
    </row>
    <row r="683" spans="1:7" ht="146.25" x14ac:dyDescent="0.25">
      <c r="A683" s="7"/>
      <c r="B683" s="7"/>
      <c r="C683" s="7"/>
      <c r="D683" s="10" t="s">
        <v>992</v>
      </c>
      <c r="E683" s="22"/>
      <c r="F683" s="22"/>
      <c r="G683" s="22"/>
    </row>
    <row r="684" spans="1:7" x14ac:dyDescent="0.25">
      <c r="A684" s="9" t="s">
        <v>993</v>
      </c>
      <c r="B684" s="9" t="s">
        <v>16</v>
      </c>
      <c r="C684" s="9" t="s">
        <v>91</v>
      </c>
      <c r="D684" s="15" t="s">
        <v>994</v>
      </c>
      <c r="E684" s="22">
        <v>7</v>
      </c>
      <c r="F684" s="22">
        <v>71.12</v>
      </c>
      <c r="G684" s="23">
        <f>ROUND(E684*F684,2)</f>
        <v>497.84</v>
      </c>
    </row>
    <row r="685" spans="1:7" ht="135" x14ac:dyDescent="0.25">
      <c r="A685" s="7"/>
      <c r="B685" s="7"/>
      <c r="C685" s="7"/>
      <c r="D685" s="10" t="s">
        <v>995</v>
      </c>
      <c r="E685" s="22"/>
      <c r="F685" s="22"/>
      <c r="G685" s="22"/>
    </row>
    <row r="686" spans="1:7" x14ac:dyDescent="0.25">
      <c r="A686" s="9" t="s">
        <v>996</v>
      </c>
      <c r="B686" s="9" t="s">
        <v>16</v>
      </c>
      <c r="C686" s="9" t="s">
        <v>91</v>
      </c>
      <c r="D686" s="15" t="s">
        <v>997</v>
      </c>
      <c r="E686" s="22">
        <v>3</v>
      </c>
      <c r="F686" s="22">
        <v>101.6</v>
      </c>
      <c r="G686" s="23">
        <f>ROUND(E686*F686,2)</f>
        <v>304.8</v>
      </c>
    </row>
    <row r="687" spans="1:7" ht="146.25" x14ac:dyDescent="0.25">
      <c r="A687" s="7"/>
      <c r="B687" s="7"/>
      <c r="C687" s="7"/>
      <c r="D687" s="10" t="s">
        <v>998</v>
      </c>
      <c r="E687" s="22"/>
      <c r="F687" s="22"/>
      <c r="G687" s="22"/>
    </row>
    <row r="688" spans="1:7" x14ac:dyDescent="0.25">
      <c r="A688" s="9" t="s">
        <v>999</v>
      </c>
      <c r="B688" s="9" t="s">
        <v>16</v>
      </c>
      <c r="C688" s="9" t="s">
        <v>91</v>
      </c>
      <c r="D688" s="15" t="s">
        <v>1000</v>
      </c>
      <c r="E688" s="22">
        <v>14</v>
      </c>
      <c r="F688" s="22">
        <v>153.66999999999999</v>
      </c>
      <c r="G688" s="23">
        <f>ROUND(E688*F688,2)</f>
        <v>2151.38</v>
      </c>
    </row>
    <row r="689" spans="1:7" ht="202.5" x14ac:dyDescent="0.25">
      <c r="A689" s="7"/>
      <c r="B689" s="7"/>
      <c r="C689" s="7"/>
      <c r="D689" s="10" t="s">
        <v>1001</v>
      </c>
      <c r="E689" s="22"/>
      <c r="F689" s="22"/>
      <c r="G689" s="22"/>
    </row>
    <row r="690" spans="1:7" x14ac:dyDescent="0.25">
      <c r="A690" s="7"/>
      <c r="B690" s="7"/>
      <c r="C690" s="7"/>
      <c r="D690" s="16" t="s">
        <v>1002</v>
      </c>
      <c r="E690" s="22">
        <v>1</v>
      </c>
      <c r="F690" s="21">
        <f>G660+G662+G664+G666+G668+G670+G672+G674+G676+G678+G680+G682+G684+G686+G688</f>
        <v>28177.1</v>
      </c>
      <c r="G690" s="21">
        <f>ROUND(F690*E690,2)</f>
        <v>28177.1</v>
      </c>
    </row>
    <row r="691" spans="1:7" ht="0.95" customHeight="1" x14ac:dyDescent="0.25">
      <c r="A691" s="11"/>
      <c r="B691" s="11"/>
      <c r="C691" s="11"/>
      <c r="D691" s="17"/>
      <c r="E691" s="24"/>
      <c r="F691" s="24"/>
      <c r="G691" s="24"/>
    </row>
    <row r="692" spans="1:7" x14ac:dyDescent="0.25">
      <c r="A692" s="7"/>
      <c r="B692" s="7"/>
      <c r="C692" s="7"/>
      <c r="D692" s="16" t="s">
        <v>1003</v>
      </c>
      <c r="E692" s="22">
        <v>1</v>
      </c>
      <c r="F692" s="21">
        <f>G628+G657+G690</f>
        <v>133975.38999999998</v>
      </c>
      <c r="G692" s="21">
        <f>ROUND(F692*E692,2)</f>
        <v>133975.39000000001</v>
      </c>
    </row>
    <row r="693" spans="1:7" ht="0.95" customHeight="1" x14ac:dyDescent="0.25">
      <c r="A693" s="11"/>
      <c r="B693" s="11"/>
      <c r="C693" s="11"/>
      <c r="D693" s="17"/>
      <c r="E693" s="24"/>
      <c r="F693" s="24"/>
      <c r="G693" s="24"/>
    </row>
    <row r="694" spans="1:7" x14ac:dyDescent="0.25">
      <c r="A694" s="6" t="s">
        <v>1004</v>
      </c>
      <c r="B694" s="6" t="s">
        <v>11</v>
      </c>
      <c r="C694" s="6" t="s">
        <v>0</v>
      </c>
      <c r="D694" s="13" t="s">
        <v>1005</v>
      </c>
      <c r="E694" s="21">
        <f>E735</f>
        <v>1</v>
      </c>
      <c r="F694" s="21">
        <f>F735</f>
        <v>22410.079999999994</v>
      </c>
      <c r="G694" s="21">
        <f>G735</f>
        <v>22410.080000000002</v>
      </c>
    </row>
    <row r="695" spans="1:7" x14ac:dyDescent="0.25">
      <c r="A695" s="9" t="s">
        <v>1006</v>
      </c>
      <c r="B695" s="9" t="s">
        <v>16</v>
      </c>
      <c r="C695" s="9" t="s">
        <v>91</v>
      </c>
      <c r="D695" s="15" t="s">
        <v>1007</v>
      </c>
      <c r="E695" s="22">
        <v>1</v>
      </c>
      <c r="F695" s="22">
        <v>593.52</v>
      </c>
      <c r="G695" s="23">
        <f>ROUND(E695*F695,2)</f>
        <v>593.52</v>
      </c>
    </row>
    <row r="696" spans="1:7" ht="90" x14ac:dyDescent="0.25">
      <c r="A696" s="7"/>
      <c r="B696" s="7"/>
      <c r="C696" s="7"/>
      <c r="D696" s="10" t="s">
        <v>1008</v>
      </c>
      <c r="E696" s="22"/>
      <c r="F696" s="22"/>
      <c r="G696" s="22"/>
    </row>
    <row r="697" spans="1:7" ht="22.5" x14ac:dyDescent="0.25">
      <c r="A697" s="9" t="s">
        <v>1009</v>
      </c>
      <c r="B697" s="9" t="s">
        <v>16</v>
      </c>
      <c r="C697" s="9" t="s">
        <v>78</v>
      </c>
      <c r="D697" s="15" t="s">
        <v>1010</v>
      </c>
      <c r="E697" s="22">
        <v>1</v>
      </c>
      <c r="F697" s="22">
        <v>527.9</v>
      </c>
      <c r="G697" s="23">
        <f>ROUND(E697*F697,2)</f>
        <v>527.9</v>
      </c>
    </row>
    <row r="698" spans="1:7" ht="146.25" x14ac:dyDescent="0.25">
      <c r="A698" s="7"/>
      <c r="B698" s="7"/>
      <c r="C698" s="7"/>
      <c r="D698" s="10" t="s">
        <v>1011</v>
      </c>
      <c r="E698" s="22"/>
      <c r="F698" s="22"/>
      <c r="G698" s="22"/>
    </row>
    <row r="699" spans="1:7" ht="22.5" x14ac:dyDescent="0.25">
      <c r="A699" s="9" t="s">
        <v>1012</v>
      </c>
      <c r="B699" s="9" t="s">
        <v>16</v>
      </c>
      <c r="C699" s="9" t="s">
        <v>65</v>
      </c>
      <c r="D699" s="15" t="s">
        <v>1013</v>
      </c>
      <c r="E699" s="22">
        <v>1</v>
      </c>
      <c r="F699" s="22">
        <v>560.09</v>
      </c>
      <c r="G699" s="23">
        <f>ROUND(E699*F699,2)</f>
        <v>560.09</v>
      </c>
    </row>
    <row r="700" spans="1:7" ht="135" x14ac:dyDescent="0.25">
      <c r="A700" s="7"/>
      <c r="B700" s="7"/>
      <c r="C700" s="7"/>
      <c r="D700" s="10" t="s">
        <v>1014</v>
      </c>
      <c r="E700" s="22"/>
      <c r="F700" s="22"/>
      <c r="G700" s="22"/>
    </row>
    <row r="701" spans="1:7" ht="22.5" x14ac:dyDescent="0.25">
      <c r="A701" s="9" t="s">
        <v>1015</v>
      </c>
      <c r="B701" s="9" t="s">
        <v>16</v>
      </c>
      <c r="C701" s="9" t="s">
        <v>91</v>
      </c>
      <c r="D701" s="15" t="s">
        <v>1016</v>
      </c>
      <c r="E701" s="22">
        <v>1</v>
      </c>
      <c r="F701" s="22">
        <v>220.74</v>
      </c>
      <c r="G701" s="23">
        <f>ROUND(E701*F701,2)</f>
        <v>220.74</v>
      </c>
    </row>
    <row r="702" spans="1:7" ht="45" x14ac:dyDescent="0.25">
      <c r="A702" s="7"/>
      <c r="B702" s="7"/>
      <c r="C702" s="7"/>
      <c r="D702" s="10" t="s">
        <v>1017</v>
      </c>
      <c r="E702" s="22"/>
      <c r="F702" s="22"/>
      <c r="G702" s="22"/>
    </row>
    <row r="703" spans="1:7" x14ac:dyDescent="0.25">
      <c r="A703" s="9" t="s">
        <v>1018</v>
      </c>
      <c r="B703" s="9" t="s">
        <v>16</v>
      </c>
      <c r="C703" s="9" t="s">
        <v>91</v>
      </c>
      <c r="D703" s="15" t="s">
        <v>1019</v>
      </c>
      <c r="E703" s="22">
        <v>30</v>
      </c>
      <c r="F703" s="22">
        <v>36.31</v>
      </c>
      <c r="G703" s="23">
        <f>ROUND(E703*F703,2)</f>
        <v>1089.3</v>
      </c>
    </row>
    <row r="704" spans="1:7" ht="112.5" x14ac:dyDescent="0.25">
      <c r="A704" s="7"/>
      <c r="B704" s="7"/>
      <c r="C704" s="7"/>
      <c r="D704" s="10" t="s">
        <v>1020</v>
      </c>
      <c r="E704" s="22"/>
      <c r="F704" s="22"/>
      <c r="G704" s="22"/>
    </row>
    <row r="705" spans="1:7" x14ac:dyDescent="0.25">
      <c r="A705" s="9" t="s">
        <v>1021</v>
      </c>
      <c r="B705" s="9" t="s">
        <v>16</v>
      </c>
      <c r="C705" s="9" t="s">
        <v>91</v>
      </c>
      <c r="D705" s="15" t="s">
        <v>1022</v>
      </c>
      <c r="E705" s="22">
        <v>3</v>
      </c>
      <c r="F705" s="22">
        <v>34.119999999999997</v>
      </c>
      <c r="G705" s="23">
        <f>ROUND(E705*F705,2)</f>
        <v>102.36</v>
      </c>
    </row>
    <row r="706" spans="1:7" ht="90" x14ac:dyDescent="0.25">
      <c r="A706" s="7"/>
      <c r="B706" s="7"/>
      <c r="C706" s="7"/>
      <c r="D706" s="10" t="s">
        <v>1023</v>
      </c>
      <c r="E706" s="22"/>
      <c r="F706" s="22"/>
      <c r="G706" s="22"/>
    </row>
    <row r="707" spans="1:7" x14ac:dyDescent="0.25">
      <c r="A707" s="9" t="s">
        <v>1024</v>
      </c>
      <c r="B707" s="9" t="s">
        <v>16</v>
      </c>
      <c r="C707" s="9" t="s">
        <v>91</v>
      </c>
      <c r="D707" s="15" t="s">
        <v>1025</v>
      </c>
      <c r="E707" s="22">
        <v>2</v>
      </c>
      <c r="F707" s="22">
        <v>72.94</v>
      </c>
      <c r="G707" s="23">
        <f>ROUND(E707*F707,2)</f>
        <v>145.88</v>
      </c>
    </row>
    <row r="708" spans="1:7" ht="90" x14ac:dyDescent="0.25">
      <c r="A708" s="7"/>
      <c r="B708" s="7"/>
      <c r="C708" s="7"/>
      <c r="D708" s="10" t="s">
        <v>1026</v>
      </c>
      <c r="E708" s="22"/>
      <c r="F708" s="22"/>
      <c r="G708" s="22"/>
    </row>
    <row r="709" spans="1:7" x14ac:dyDescent="0.25">
      <c r="A709" s="9" t="s">
        <v>1027</v>
      </c>
      <c r="B709" s="9" t="s">
        <v>16</v>
      </c>
      <c r="C709" s="9" t="s">
        <v>21</v>
      </c>
      <c r="D709" s="15" t="s">
        <v>1028</v>
      </c>
      <c r="E709" s="22">
        <v>1675</v>
      </c>
      <c r="F709" s="22">
        <v>3.51</v>
      </c>
      <c r="G709" s="23">
        <f>ROUND(E709*F709,2)</f>
        <v>5879.25</v>
      </c>
    </row>
    <row r="710" spans="1:7" ht="146.25" x14ac:dyDescent="0.25">
      <c r="A710" s="7"/>
      <c r="B710" s="7"/>
      <c r="C710" s="7"/>
      <c r="D710" s="10" t="s">
        <v>1029</v>
      </c>
      <c r="E710" s="22"/>
      <c r="F710" s="22"/>
      <c r="G710" s="22"/>
    </row>
    <row r="711" spans="1:7" x14ac:dyDescent="0.25">
      <c r="A711" s="9" t="s">
        <v>1030</v>
      </c>
      <c r="B711" s="9" t="s">
        <v>16</v>
      </c>
      <c r="C711" s="9" t="s">
        <v>91</v>
      </c>
      <c r="D711" s="15" t="s">
        <v>1031</v>
      </c>
      <c r="E711" s="22">
        <v>4</v>
      </c>
      <c r="F711" s="22">
        <v>359.4</v>
      </c>
      <c r="G711" s="23">
        <f>ROUND(E711*F711,2)</f>
        <v>1437.6</v>
      </c>
    </row>
    <row r="712" spans="1:7" ht="236.25" x14ac:dyDescent="0.25">
      <c r="A712" s="7"/>
      <c r="B712" s="7"/>
      <c r="C712" s="7"/>
      <c r="D712" s="10" t="s">
        <v>1032</v>
      </c>
      <c r="E712" s="22"/>
      <c r="F712" s="22"/>
      <c r="G712" s="22"/>
    </row>
    <row r="713" spans="1:7" x14ac:dyDescent="0.25">
      <c r="A713" s="9" t="s">
        <v>1033</v>
      </c>
      <c r="B713" s="9" t="s">
        <v>16</v>
      </c>
      <c r="C713" s="9" t="s">
        <v>91</v>
      </c>
      <c r="D713" s="15" t="s">
        <v>1034</v>
      </c>
      <c r="E713" s="22">
        <v>4</v>
      </c>
      <c r="F713" s="22">
        <v>1421.48</v>
      </c>
      <c r="G713" s="23">
        <f>ROUND(E713*F713,2)</f>
        <v>5685.92</v>
      </c>
    </row>
    <row r="714" spans="1:7" ht="146.25" x14ac:dyDescent="0.25">
      <c r="A714" s="7"/>
      <c r="B714" s="7"/>
      <c r="C714" s="7"/>
      <c r="D714" s="10" t="s">
        <v>1035</v>
      </c>
      <c r="E714" s="22"/>
      <c r="F714" s="22"/>
      <c r="G714" s="22"/>
    </row>
    <row r="715" spans="1:7" ht="22.5" x14ac:dyDescent="0.25">
      <c r="A715" s="9" t="s">
        <v>1036</v>
      </c>
      <c r="B715" s="9" t="s">
        <v>16</v>
      </c>
      <c r="C715" s="9" t="s">
        <v>91</v>
      </c>
      <c r="D715" s="15" t="s">
        <v>1037</v>
      </c>
      <c r="E715" s="22">
        <v>1</v>
      </c>
      <c r="F715" s="22">
        <v>2065.88</v>
      </c>
      <c r="G715" s="23">
        <f>ROUND(E715*F715,2)</f>
        <v>2065.88</v>
      </c>
    </row>
    <row r="716" spans="1:7" ht="326.25" x14ac:dyDescent="0.25">
      <c r="A716" s="7"/>
      <c r="B716" s="7"/>
      <c r="C716" s="7"/>
      <c r="D716" s="10" t="s">
        <v>1038</v>
      </c>
      <c r="E716" s="22"/>
      <c r="F716" s="22"/>
      <c r="G716" s="22"/>
    </row>
    <row r="717" spans="1:7" x14ac:dyDescent="0.25">
      <c r="A717" s="9" t="s">
        <v>1039</v>
      </c>
      <c r="B717" s="9" t="s">
        <v>16</v>
      </c>
      <c r="C717" s="9" t="s">
        <v>91</v>
      </c>
      <c r="D717" s="15" t="s">
        <v>1040</v>
      </c>
      <c r="E717" s="22">
        <v>6</v>
      </c>
      <c r="F717" s="22">
        <v>36.85</v>
      </c>
      <c r="G717" s="23">
        <f>ROUND(E717*F717,2)</f>
        <v>221.1</v>
      </c>
    </row>
    <row r="718" spans="1:7" ht="90" x14ac:dyDescent="0.25">
      <c r="A718" s="7"/>
      <c r="B718" s="7"/>
      <c r="C718" s="7"/>
      <c r="D718" s="10" t="s">
        <v>1041</v>
      </c>
      <c r="E718" s="22"/>
      <c r="F718" s="22"/>
      <c r="G718" s="22"/>
    </row>
    <row r="719" spans="1:7" x14ac:dyDescent="0.25">
      <c r="A719" s="9" t="s">
        <v>1042</v>
      </c>
      <c r="B719" s="9" t="s">
        <v>16</v>
      </c>
      <c r="C719" s="9" t="s">
        <v>91</v>
      </c>
      <c r="D719" s="15" t="s">
        <v>1043</v>
      </c>
      <c r="E719" s="22">
        <v>1</v>
      </c>
      <c r="F719" s="22">
        <v>72.209999999999994</v>
      </c>
      <c r="G719" s="23">
        <f>ROUND(E719*F719,2)</f>
        <v>72.209999999999994</v>
      </c>
    </row>
    <row r="720" spans="1:7" ht="67.5" x14ac:dyDescent="0.25">
      <c r="A720" s="7"/>
      <c r="B720" s="7"/>
      <c r="C720" s="7"/>
      <c r="D720" s="10" t="s">
        <v>1044</v>
      </c>
      <c r="E720" s="22"/>
      <c r="F720" s="22"/>
      <c r="G720" s="22"/>
    </row>
    <row r="721" spans="1:7" ht="22.5" x14ac:dyDescent="0.25">
      <c r="A721" s="9" t="s">
        <v>1045</v>
      </c>
      <c r="B721" s="9" t="s">
        <v>16</v>
      </c>
      <c r="C721" s="9" t="s">
        <v>91</v>
      </c>
      <c r="D721" s="15" t="s">
        <v>1046</v>
      </c>
      <c r="E721" s="22">
        <v>37</v>
      </c>
      <c r="F721" s="22">
        <v>5.51</v>
      </c>
      <c r="G721" s="23">
        <f>ROUND(E721*F721,2)</f>
        <v>203.87</v>
      </c>
    </row>
    <row r="722" spans="1:7" ht="78.75" x14ac:dyDescent="0.25">
      <c r="A722" s="7"/>
      <c r="B722" s="7"/>
      <c r="C722" s="7"/>
      <c r="D722" s="10" t="s">
        <v>1047</v>
      </c>
      <c r="E722" s="22"/>
      <c r="F722" s="22"/>
      <c r="G722" s="22"/>
    </row>
    <row r="723" spans="1:7" ht="22.5" x14ac:dyDescent="0.25">
      <c r="A723" s="9" t="s">
        <v>1048</v>
      </c>
      <c r="B723" s="9" t="s">
        <v>16</v>
      </c>
      <c r="C723" s="9" t="s">
        <v>91</v>
      </c>
      <c r="D723" s="15" t="s">
        <v>1049</v>
      </c>
      <c r="E723" s="22">
        <v>42</v>
      </c>
      <c r="F723" s="22">
        <v>5.51</v>
      </c>
      <c r="G723" s="23">
        <f>ROUND(E723*F723,2)</f>
        <v>231.42</v>
      </c>
    </row>
    <row r="724" spans="1:7" ht="90" x14ac:dyDescent="0.25">
      <c r="A724" s="7"/>
      <c r="B724" s="7"/>
      <c r="C724" s="7"/>
      <c r="D724" s="10" t="s">
        <v>1050</v>
      </c>
      <c r="E724" s="22"/>
      <c r="F724" s="22"/>
      <c r="G724" s="22"/>
    </row>
    <row r="725" spans="1:7" ht="22.5" x14ac:dyDescent="0.25">
      <c r="A725" s="9" t="s">
        <v>1051</v>
      </c>
      <c r="B725" s="9" t="s">
        <v>16</v>
      </c>
      <c r="C725" s="9" t="s">
        <v>91</v>
      </c>
      <c r="D725" s="15" t="s">
        <v>1052</v>
      </c>
      <c r="E725" s="22">
        <v>1</v>
      </c>
      <c r="F725" s="22">
        <v>70.09</v>
      </c>
      <c r="G725" s="23">
        <f>ROUND(E725*F725,2)</f>
        <v>70.09</v>
      </c>
    </row>
    <row r="726" spans="1:7" ht="56.25" x14ac:dyDescent="0.25">
      <c r="A726" s="7"/>
      <c r="B726" s="7"/>
      <c r="C726" s="7"/>
      <c r="D726" s="10" t="s">
        <v>1053</v>
      </c>
      <c r="E726" s="22"/>
      <c r="F726" s="22"/>
      <c r="G726" s="22"/>
    </row>
    <row r="727" spans="1:7" x14ac:dyDescent="0.25">
      <c r="A727" s="9" t="s">
        <v>1054</v>
      </c>
      <c r="B727" s="9" t="s">
        <v>16</v>
      </c>
      <c r="C727" s="9" t="s">
        <v>91</v>
      </c>
      <c r="D727" s="15" t="s">
        <v>1055</v>
      </c>
      <c r="E727" s="22">
        <v>7</v>
      </c>
      <c r="F727" s="22">
        <v>74.680000000000007</v>
      </c>
      <c r="G727" s="23">
        <f>ROUND(E727*F727,2)</f>
        <v>522.76</v>
      </c>
    </row>
    <row r="728" spans="1:7" ht="101.25" x14ac:dyDescent="0.25">
      <c r="A728" s="7"/>
      <c r="B728" s="7"/>
      <c r="C728" s="7"/>
      <c r="D728" s="10" t="s">
        <v>1056</v>
      </c>
      <c r="E728" s="22"/>
      <c r="F728" s="22"/>
      <c r="G728" s="22"/>
    </row>
    <row r="729" spans="1:7" ht="22.5" x14ac:dyDescent="0.25">
      <c r="A729" s="9" t="s">
        <v>1057</v>
      </c>
      <c r="B729" s="9" t="s">
        <v>16</v>
      </c>
      <c r="C729" s="9" t="s">
        <v>91</v>
      </c>
      <c r="D729" s="15" t="s">
        <v>1058</v>
      </c>
      <c r="E729" s="22">
        <v>15</v>
      </c>
      <c r="F729" s="22">
        <v>82.35</v>
      </c>
      <c r="G729" s="23">
        <f>ROUND(E729*F729,2)</f>
        <v>1235.25</v>
      </c>
    </row>
    <row r="730" spans="1:7" ht="135" x14ac:dyDescent="0.25">
      <c r="A730" s="7"/>
      <c r="B730" s="7"/>
      <c r="C730" s="7"/>
      <c r="D730" s="10" t="s">
        <v>1059</v>
      </c>
      <c r="E730" s="22"/>
      <c r="F730" s="22"/>
      <c r="G730" s="22"/>
    </row>
    <row r="731" spans="1:7" x14ac:dyDescent="0.25">
      <c r="A731" s="9" t="s">
        <v>1060</v>
      </c>
      <c r="B731" s="9" t="s">
        <v>16</v>
      </c>
      <c r="C731" s="9" t="s">
        <v>21</v>
      </c>
      <c r="D731" s="15" t="s">
        <v>1061</v>
      </c>
      <c r="E731" s="22">
        <v>39.85</v>
      </c>
      <c r="F731" s="22">
        <v>23.02</v>
      </c>
      <c r="G731" s="23">
        <f>ROUND(E731*F731,2)</f>
        <v>917.35</v>
      </c>
    </row>
    <row r="732" spans="1:7" ht="146.25" x14ac:dyDescent="0.25">
      <c r="A732" s="7"/>
      <c r="B732" s="7"/>
      <c r="C732" s="7"/>
      <c r="D732" s="10" t="s">
        <v>1062</v>
      </c>
      <c r="E732" s="22"/>
      <c r="F732" s="22"/>
      <c r="G732" s="22"/>
    </row>
    <row r="733" spans="1:7" x14ac:dyDescent="0.25">
      <c r="A733" s="9" t="s">
        <v>1063</v>
      </c>
      <c r="B733" s="9" t="s">
        <v>16</v>
      </c>
      <c r="C733" s="9" t="s">
        <v>21</v>
      </c>
      <c r="D733" s="15" t="s">
        <v>1064</v>
      </c>
      <c r="E733" s="22">
        <v>38.549999999999997</v>
      </c>
      <c r="F733" s="22">
        <v>16.28</v>
      </c>
      <c r="G733" s="23">
        <f>ROUND(E733*F733,2)</f>
        <v>627.59</v>
      </c>
    </row>
    <row r="734" spans="1:7" ht="191.25" x14ac:dyDescent="0.25">
      <c r="A734" s="7"/>
      <c r="B734" s="7"/>
      <c r="C734" s="7"/>
      <c r="D734" s="10" t="s">
        <v>1065</v>
      </c>
      <c r="E734" s="22"/>
      <c r="F734" s="22"/>
      <c r="G734" s="22"/>
    </row>
    <row r="735" spans="1:7" x14ac:dyDescent="0.25">
      <c r="A735" s="7"/>
      <c r="B735" s="7"/>
      <c r="C735" s="7"/>
      <c r="D735" s="16" t="s">
        <v>1066</v>
      </c>
      <c r="E735" s="22">
        <v>1</v>
      </c>
      <c r="F735" s="21">
        <f>G695+G697+G699+G701+G703+G705+G707+G709+G711+G713+G715+G717+G719+G721+G723+G725+G727+G729+G731+G733</f>
        <v>22410.079999999994</v>
      </c>
      <c r="G735" s="21">
        <f>ROUND(F735*E735,2)</f>
        <v>22410.080000000002</v>
      </c>
    </row>
    <row r="736" spans="1:7" ht="0.95" customHeight="1" x14ac:dyDescent="0.25">
      <c r="A736" s="11"/>
      <c r="B736" s="11"/>
      <c r="C736" s="11"/>
      <c r="D736" s="17"/>
      <c r="E736" s="24"/>
      <c r="F736" s="24"/>
      <c r="G736" s="24"/>
    </row>
    <row r="737" spans="1:7" x14ac:dyDescent="0.25">
      <c r="A737" s="6" t="s">
        <v>1067</v>
      </c>
      <c r="B737" s="6" t="s">
        <v>11</v>
      </c>
      <c r="C737" s="6" t="s">
        <v>0</v>
      </c>
      <c r="D737" s="13" t="s">
        <v>1068</v>
      </c>
      <c r="E737" s="21">
        <f>E740</f>
        <v>1</v>
      </c>
      <c r="F737" s="21">
        <f>F740</f>
        <v>12638.25</v>
      </c>
      <c r="G737" s="21">
        <f>G740</f>
        <v>12638.25</v>
      </c>
    </row>
    <row r="738" spans="1:7" ht="22.5" x14ac:dyDescent="0.25">
      <c r="A738" s="9" t="s">
        <v>1069</v>
      </c>
      <c r="B738" s="9" t="s">
        <v>16</v>
      </c>
      <c r="C738" s="9" t="s">
        <v>91</v>
      </c>
      <c r="D738" s="15" t="s">
        <v>1070</v>
      </c>
      <c r="E738" s="22">
        <v>75</v>
      </c>
      <c r="F738" s="22">
        <v>168.51</v>
      </c>
      <c r="G738" s="23">
        <f>ROUND(E738*F738,2)</f>
        <v>12638.25</v>
      </c>
    </row>
    <row r="739" spans="1:7" ht="123.75" x14ac:dyDescent="0.25">
      <c r="A739" s="7"/>
      <c r="B739" s="7"/>
      <c r="C739" s="7"/>
      <c r="D739" s="10" t="s">
        <v>1071</v>
      </c>
      <c r="E739" s="22"/>
      <c r="F739" s="22"/>
      <c r="G739" s="22"/>
    </row>
    <row r="740" spans="1:7" x14ac:dyDescent="0.25">
      <c r="A740" s="7"/>
      <c r="B740" s="7"/>
      <c r="C740" s="7"/>
      <c r="D740" s="16" t="s">
        <v>1072</v>
      </c>
      <c r="E740" s="22">
        <v>1</v>
      </c>
      <c r="F740" s="21">
        <f>G738</f>
        <v>12638.25</v>
      </c>
      <c r="G740" s="21">
        <f>ROUND(F740*E740,2)</f>
        <v>12638.25</v>
      </c>
    </row>
    <row r="741" spans="1:7" ht="0.95" customHeight="1" x14ac:dyDescent="0.25">
      <c r="A741" s="11"/>
      <c r="B741" s="11"/>
      <c r="C741" s="11"/>
      <c r="D741" s="17"/>
      <c r="E741" s="24"/>
      <c r="F741" s="24"/>
      <c r="G741" s="24"/>
    </row>
    <row r="742" spans="1:7" x14ac:dyDescent="0.25">
      <c r="A742" s="6" t="s">
        <v>1073</v>
      </c>
      <c r="B742" s="6" t="s">
        <v>11</v>
      </c>
      <c r="C742" s="6" t="s">
        <v>0</v>
      </c>
      <c r="D742" s="13" t="s">
        <v>1074</v>
      </c>
      <c r="E742" s="21">
        <f>E747</f>
        <v>1</v>
      </c>
      <c r="F742" s="21">
        <f>F747</f>
        <v>1500</v>
      </c>
      <c r="G742" s="21">
        <f>G747</f>
        <v>1500</v>
      </c>
    </row>
    <row r="743" spans="1:7" x14ac:dyDescent="0.25">
      <c r="A743" s="9" t="s">
        <v>1075</v>
      </c>
      <c r="B743" s="9" t="s">
        <v>16</v>
      </c>
      <c r="C743" s="9" t="s">
        <v>65</v>
      </c>
      <c r="D743" s="15" t="s">
        <v>1076</v>
      </c>
      <c r="E743" s="22">
        <v>1</v>
      </c>
      <c r="F743" s="22">
        <v>1500</v>
      </c>
      <c r="G743" s="23">
        <f>ROUND(E743*F743,2)</f>
        <v>1500</v>
      </c>
    </row>
    <row r="744" spans="1:7" ht="112.5" x14ac:dyDescent="0.25">
      <c r="A744" s="7"/>
      <c r="B744" s="7"/>
      <c r="C744" s="7"/>
      <c r="D744" s="10" t="s">
        <v>1077</v>
      </c>
      <c r="E744" s="22"/>
      <c r="F744" s="22"/>
      <c r="G744" s="22"/>
    </row>
    <row r="745" spans="1:7" x14ac:dyDescent="0.25">
      <c r="A745" s="9" t="s">
        <v>1078</v>
      </c>
      <c r="B745" s="9" t="s">
        <v>16</v>
      </c>
      <c r="C745" s="9" t="s">
        <v>91</v>
      </c>
      <c r="D745" s="15" t="s">
        <v>1079</v>
      </c>
      <c r="E745" s="22">
        <v>1</v>
      </c>
      <c r="F745" s="22">
        <v>0</v>
      </c>
      <c r="G745" s="23">
        <f>ROUND(E745*F745,2)</f>
        <v>0</v>
      </c>
    </row>
    <row r="746" spans="1:7" ht="67.5" x14ac:dyDescent="0.25">
      <c r="A746" s="7"/>
      <c r="B746" s="7"/>
      <c r="C746" s="7"/>
      <c r="D746" s="10" t="s">
        <v>1080</v>
      </c>
      <c r="E746" s="22"/>
      <c r="F746" s="22"/>
      <c r="G746" s="22"/>
    </row>
    <row r="747" spans="1:7" x14ac:dyDescent="0.25">
      <c r="A747" s="7"/>
      <c r="B747" s="7"/>
      <c r="C747" s="7"/>
      <c r="D747" s="16" t="s">
        <v>1081</v>
      </c>
      <c r="E747" s="22">
        <v>1</v>
      </c>
      <c r="F747" s="21">
        <f>G743+G745</f>
        <v>1500</v>
      </c>
      <c r="G747" s="21">
        <f>ROUND(F747*E747,2)</f>
        <v>1500</v>
      </c>
    </row>
    <row r="748" spans="1:7" ht="0.95" customHeight="1" x14ac:dyDescent="0.25">
      <c r="A748" s="11"/>
      <c r="B748" s="11"/>
      <c r="C748" s="11"/>
      <c r="D748" s="17"/>
      <c r="E748" s="24"/>
      <c r="F748" s="24"/>
      <c r="G748" s="24"/>
    </row>
    <row r="749" spans="1:7" x14ac:dyDescent="0.25">
      <c r="A749" s="6" t="s">
        <v>1082</v>
      </c>
      <c r="B749" s="6" t="s">
        <v>11</v>
      </c>
      <c r="C749" s="6" t="s">
        <v>0</v>
      </c>
      <c r="D749" s="13" t="s">
        <v>1083</v>
      </c>
      <c r="E749" s="21">
        <f>E799</f>
        <v>1</v>
      </c>
      <c r="F749" s="21">
        <f>F799</f>
        <v>52531.070000000007</v>
      </c>
      <c r="G749" s="21">
        <f>G799</f>
        <v>52531.07</v>
      </c>
    </row>
    <row r="750" spans="1:7" x14ac:dyDescent="0.25">
      <c r="A750" s="8" t="s">
        <v>1084</v>
      </c>
      <c r="B750" s="8" t="s">
        <v>11</v>
      </c>
      <c r="C750" s="8" t="s">
        <v>0</v>
      </c>
      <c r="D750" s="14" t="s">
        <v>1085</v>
      </c>
      <c r="E750" s="21">
        <f>E769</f>
        <v>1</v>
      </c>
      <c r="F750" s="21">
        <f>F769</f>
        <v>19356.830000000002</v>
      </c>
      <c r="G750" s="21">
        <f>G769</f>
        <v>19356.830000000002</v>
      </c>
    </row>
    <row r="751" spans="1:7" ht="22.5" x14ac:dyDescent="0.25">
      <c r="A751" s="9" t="s">
        <v>1086</v>
      </c>
      <c r="B751" s="9" t="s">
        <v>16</v>
      </c>
      <c r="C751" s="9" t="s">
        <v>17</v>
      </c>
      <c r="D751" s="15" t="s">
        <v>1087</v>
      </c>
      <c r="E751" s="22">
        <v>2300</v>
      </c>
      <c r="F751" s="22">
        <v>1.5</v>
      </c>
      <c r="G751" s="23">
        <f>ROUND(E751*F751,2)</f>
        <v>3450</v>
      </c>
    </row>
    <row r="752" spans="1:7" ht="168.75" x14ac:dyDescent="0.25">
      <c r="A752" s="7"/>
      <c r="B752" s="7"/>
      <c r="C752" s="7"/>
      <c r="D752" s="10" t="s">
        <v>1088</v>
      </c>
      <c r="E752" s="22"/>
      <c r="F752" s="22"/>
      <c r="G752" s="22"/>
    </row>
    <row r="753" spans="1:7" x14ac:dyDescent="0.25">
      <c r="A753" s="9" t="s">
        <v>23</v>
      </c>
      <c r="B753" s="9" t="s">
        <v>16</v>
      </c>
      <c r="C753" s="9" t="s">
        <v>17</v>
      </c>
      <c r="D753" s="15" t="s">
        <v>24</v>
      </c>
      <c r="E753" s="22">
        <v>74</v>
      </c>
      <c r="F753" s="22">
        <v>14.7</v>
      </c>
      <c r="G753" s="23">
        <f>ROUND(E753*F753,2)</f>
        <v>1087.8</v>
      </c>
    </row>
    <row r="754" spans="1:7" ht="337.5" x14ac:dyDescent="0.25">
      <c r="A754" s="7"/>
      <c r="B754" s="7"/>
      <c r="C754" s="7"/>
      <c r="D754" s="10" t="s">
        <v>25</v>
      </c>
      <c r="E754" s="22"/>
      <c r="F754" s="22"/>
      <c r="G754" s="22"/>
    </row>
    <row r="755" spans="1:7" x14ac:dyDescent="0.25">
      <c r="A755" s="9" t="s">
        <v>1089</v>
      </c>
      <c r="B755" s="9" t="s">
        <v>16</v>
      </c>
      <c r="C755" s="9" t="s">
        <v>17</v>
      </c>
      <c r="D755" s="15" t="s">
        <v>1090</v>
      </c>
      <c r="E755" s="22">
        <v>215.35</v>
      </c>
      <c r="F755" s="22">
        <v>14.7</v>
      </c>
      <c r="G755" s="23">
        <f>ROUND(E755*F755,2)</f>
        <v>3165.65</v>
      </c>
    </row>
    <row r="756" spans="1:7" ht="123.75" x14ac:dyDescent="0.25">
      <c r="A756" s="7"/>
      <c r="B756" s="7"/>
      <c r="C756" s="7"/>
      <c r="D756" s="10" t="s">
        <v>1091</v>
      </c>
      <c r="E756" s="22"/>
      <c r="F756" s="22"/>
      <c r="G756" s="22"/>
    </row>
    <row r="757" spans="1:7" x14ac:dyDescent="0.25">
      <c r="A757" s="9" t="s">
        <v>1092</v>
      </c>
      <c r="B757" s="9" t="s">
        <v>16</v>
      </c>
      <c r="C757" s="9" t="s">
        <v>91</v>
      </c>
      <c r="D757" s="15" t="s">
        <v>1093</v>
      </c>
      <c r="E757" s="22">
        <v>1</v>
      </c>
      <c r="F757" s="22">
        <v>150</v>
      </c>
      <c r="G757" s="23">
        <f>ROUND(E757*F757,2)</f>
        <v>150</v>
      </c>
    </row>
    <row r="758" spans="1:7" ht="146.25" x14ac:dyDescent="0.25">
      <c r="A758" s="7"/>
      <c r="B758" s="7"/>
      <c r="C758" s="7"/>
      <c r="D758" s="10" t="s">
        <v>1094</v>
      </c>
      <c r="E758" s="22"/>
      <c r="F758" s="22"/>
      <c r="G758" s="22"/>
    </row>
    <row r="759" spans="1:7" x14ac:dyDescent="0.25">
      <c r="A759" s="9" t="s">
        <v>1095</v>
      </c>
      <c r="B759" s="9" t="s">
        <v>16</v>
      </c>
      <c r="C759" s="9" t="s">
        <v>78</v>
      </c>
      <c r="D759" s="15" t="s">
        <v>1096</v>
      </c>
      <c r="E759" s="22">
        <v>1</v>
      </c>
      <c r="F759" s="22">
        <v>4500</v>
      </c>
      <c r="G759" s="23">
        <f>ROUND(E759*F759,2)</f>
        <v>4500</v>
      </c>
    </row>
    <row r="760" spans="1:7" ht="157.5" x14ac:dyDescent="0.25">
      <c r="A760" s="7"/>
      <c r="B760" s="7"/>
      <c r="C760" s="7"/>
      <c r="D760" s="10" t="s">
        <v>1097</v>
      </c>
      <c r="E760" s="22"/>
      <c r="F760" s="22"/>
      <c r="G760" s="22"/>
    </row>
    <row r="761" spans="1:7" x14ac:dyDescent="0.25">
      <c r="A761" s="9" t="s">
        <v>1098</v>
      </c>
      <c r="B761" s="9" t="s">
        <v>16</v>
      </c>
      <c r="C761" s="9" t="s">
        <v>17</v>
      </c>
      <c r="D761" s="15" t="s">
        <v>1099</v>
      </c>
      <c r="E761" s="22">
        <v>153</v>
      </c>
      <c r="F761" s="22">
        <v>35</v>
      </c>
      <c r="G761" s="23">
        <f>ROUND(E761*F761,2)</f>
        <v>5355</v>
      </c>
    </row>
    <row r="762" spans="1:7" ht="180" x14ac:dyDescent="0.25">
      <c r="A762" s="7"/>
      <c r="B762" s="7"/>
      <c r="C762" s="7"/>
      <c r="D762" s="10" t="s">
        <v>1100</v>
      </c>
      <c r="E762" s="22"/>
      <c r="F762" s="22"/>
      <c r="G762" s="22"/>
    </row>
    <row r="763" spans="1:7" x14ac:dyDescent="0.25">
      <c r="A763" s="9" t="s">
        <v>1101</v>
      </c>
      <c r="B763" s="9" t="s">
        <v>16</v>
      </c>
      <c r="C763" s="9" t="s">
        <v>91</v>
      </c>
      <c r="D763" s="15" t="s">
        <v>1102</v>
      </c>
      <c r="E763" s="22">
        <v>2</v>
      </c>
      <c r="F763" s="22">
        <v>150</v>
      </c>
      <c r="G763" s="23">
        <f>ROUND(E763*F763,2)</f>
        <v>300</v>
      </c>
    </row>
    <row r="764" spans="1:7" ht="146.25" x14ac:dyDescent="0.25">
      <c r="A764" s="7"/>
      <c r="B764" s="7"/>
      <c r="C764" s="7"/>
      <c r="D764" s="10" t="s">
        <v>1103</v>
      </c>
      <c r="E764" s="22"/>
      <c r="F764" s="22"/>
      <c r="G764" s="22"/>
    </row>
    <row r="765" spans="1:7" ht="22.5" x14ac:dyDescent="0.25">
      <c r="A765" s="9" t="s">
        <v>60</v>
      </c>
      <c r="B765" s="9" t="s">
        <v>16</v>
      </c>
      <c r="C765" s="9" t="s">
        <v>17</v>
      </c>
      <c r="D765" s="15" t="s">
        <v>61</v>
      </c>
      <c r="E765" s="22">
        <v>145.30000000000001</v>
      </c>
      <c r="F765" s="22">
        <v>9.2799999999999994</v>
      </c>
      <c r="G765" s="23">
        <f>ROUND(E765*F765,2)</f>
        <v>1348.38</v>
      </c>
    </row>
    <row r="766" spans="1:7" ht="112.5" x14ac:dyDescent="0.25">
      <c r="A766" s="7"/>
      <c r="B766" s="7"/>
      <c r="C766" s="7"/>
      <c r="D766" s="10" t="s">
        <v>62</v>
      </c>
      <c r="E766" s="22"/>
      <c r="F766" s="22"/>
      <c r="G766" s="22"/>
    </row>
    <row r="767" spans="1:7" x14ac:dyDescent="0.25">
      <c r="A767" s="9" t="s">
        <v>1104</v>
      </c>
      <c r="B767" s="9" t="s">
        <v>16</v>
      </c>
      <c r="C767" s="9" t="s">
        <v>78</v>
      </c>
      <c r="D767" s="15" t="s">
        <v>1105</v>
      </c>
      <c r="E767" s="22">
        <v>1</v>
      </c>
      <c r="F767" s="22">
        <v>0</v>
      </c>
      <c r="G767" s="23">
        <f>ROUND(E767*F767,2)</f>
        <v>0</v>
      </c>
    </row>
    <row r="768" spans="1:7" ht="168.75" x14ac:dyDescent="0.25">
      <c r="A768" s="7"/>
      <c r="B768" s="7"/>
      <c r="C768" s="7"/>
      <c r="D768" s="10" t="s">
        <v>1106</v>
      </c>
      <c r="E768" s="22"/>
      <c r="F768" s="22"/>
      <c r="G768" s="22"/>
    </row>
    <row r="769" spans="1:7" x14ac:dyDescent="0.25">
      <c r="A769" s="7"/>
      <c r="B769" s="7"/>
      <c r="C769" s="7"/>
      <c r="D769" s="16" t="s">
        <v>1107</v>
      </c>
      <c r="E769" s="22">
        <v>1</v>
      </c>
      <c r="F769" s="21">
        <f>G751+G753+G755+G757+G759+G761+G763+G765+G767</f>
        <v>19356.830000000002</v>
      </c>
      <c r="G769" s="21">
        <f>ROUND(F769*E769,2)</f>
        <v>19356.830000000002</v>
      </c>
    </row>
    <row r="770" spans="1:7" ht="0.95" customHeight="1" x14ac:dyDescent="0.25">
      <c r="A770" s="11"/>
      <c r="B770" s="11"/>
      <c r="C770" s="11"/>
      <c r="D770" s="17"/>
      <c r="E770" s="24"/>
      <c r="F770" s="24"/>
      <c r="G770" s="24"/>
    </row>
    <row r="771" spans="1:7" x14ac:dyDescent="0.25">
      <c r="A771" s="8" t="s">
        <v>1108</v>
      </c>
      <c r="B771" s="8" t="s">
        <v>11</v>
      </c>
      <c r="C771" s="8" t="s">
        <v>0</v>
      </c>
      <c r="D771" s="14" t="s">
        <v>1109</v>
      </c>
      <c r="E771" s="21">
        <f>E774</f>
        <v>1</v>
      </c>
      <c r="F771" s="21">
        <f>F774</f>
        <v>3031.08</v>
      </c>
      <c r="G771" s="21">
        <f>G774</f>
        <v>3031.08</v>
      </c>
    </row>
    <row r="772" spans="1:7" x14ac:dyDescent="0.25">
      <c r="A772" s="9" t="s">
        <v>1110</v>
      </c>
      <c r="B772" s="9" t="s">
        <v>16</v>
      </c>
      <c r="C772" s="9" t="s">
        <v>0</v>
      </c>
      <c r="D772" s="15" t="s">
        <v>1111</v>
      </c>
      <c r="E772" s="22">
        <v>100.5</v>
      </c>
      <c r="F772" s="22">
        <v>30.16</v>
      </c>
      <c r="G772" s="23">
        <f>ROUND(E772*F772,2)</f>
        <v>3031.08</v>
      </c>
    </row>
    <row r="773" spans="1:7" ht="112.5" x14ac:dyDescent="0.25">
      <c r="A773" s="7"/>
      <c r="B773" s="7"/>
      <c r="C773" s="7"/>
      <c r="D773" s="10" t="s">
        <v>1112</v>
      </c>
      <c r="E773" s="22"/>
      <c r="F773" s="22"/>
      <c r="G773" s="22"/>
    </row>
    <row r="774" spans="1:7" x14ac:dyDescent="0.25">
      <c r="A774" s="7"/>
      <c r="B774" s="7"/>
      <c r="C774" s="7"/>
      <c r="D774" s="16" t="s">
        <v>1113</v>
      </c>
      <c r="E774" s="22">
        <v>1</v>
      </c>
      <c r="F774" s="21">
        <f>G772</f>
        <v>3031.08</v>
      </c>
      <c r="G774" s="21">
        <f>ROUND(F774*E774,2)</f>
        <v>3031.08</v>
      </c>
    </row>
    <row r="775" spans="1:7" ht="0.95" customHeight="1" x14ac:dyDescent="0.25">
      <c r="A775" s="11"/>
      <c r="B775" s="11"/>
      <c r="C775" s="11"/>
      <c r="D775" s="17"/>
      <c r="E775" s="24"/>
      <c r="F775" s="24"/>
      <c r="G775" s="24"/>
    </row>
    <row r="776" spans="1:7" x14ac:dyDescent="0.25">
      <c r="A776" s="8" t="s">
        <v>1114</v>
      </c>
      <c r="B776" s="8" t="s">
        <v>11</v>
      </c>
      <c r="C776" s="8" t="s">
        <v>0</v>
      </c>
      <c r="D776" s="14" t="s">
        <v>249</v>
      </c>
      <c r="E776" s="21">
        <f>E779</f>
        <v>1</v>
      </c>
      <c r="F776" s="21">
        <f>F779</f>
        <v>5266.2</v>
      </c>
      <c r="G776" s="21">
        <f>G779</f>
        <v>5266.2</v>
      </c>
    </row>
    <row r="777" spans="1:7" x14ac:dyDescent="0.25">
      <c r="A777" s="9" t="s">
        <v>274</v>
      </c>
      <c r="B777" s="9" t="s">
        <v>16</v>
      </c>
      <c r="C777" s="9" t="s">
        <v>17</v>
      </c>
      <c r="D777" s="15" t="s">
        <v>275</v>
      </c>
      <c r="E777" s="22">
        <v>804</v>
      </c>
      <c r="F777" s="22">
        <v>6.55</v>
      </c>
      <c r="G777" s="23">
        <f>ROUND(E777*F777,2)</f>
        <v>5266.2</v>
      </c>
    </row>
    <row r="778" spans="1:7" ht="180" x14ac:dyDescent="0.25">
      <c r="A778" s="7"/>
      <c r="B778" s="7"/>
      <c r="C778" s="7"/>
      <c r="D778" s="10" t="s">
        <v>276</v>
      </c>
      <c r="E778" s="22"/>
      <c r="F778" s="22"/>
      <c r="G778" s="22"/>
    </row>
    <row r="779" spans="1:7" x14ac:dyDescent="0.25">
      <c r="A779" s="7"/>
      <c r="B779" s="7"/>
      <c r="C779" s="7"/>
      <c r="D779" s="16" t="s">
        <v>1115</v>
      </c>
      <c r="E779" s="22">
        <v>1</v>
      </c>
      <c r="F779" s="21">
        <f>G777</f>
        <v>5266.2</v>
      </c>
      <c r="G779" s="21">
        <f>ROUND(F779*E779,2)</f>
        <v>5266.2</v>
      </c>
    </row>
    <row r="780" spans="1:7" ht="0.95" customHeight="1" x14ac:dyDescent="0.25">
      <c r="A780" s="11"/>
      <c r="B780" s="11"/>
      <c r="C780" s="11"/>
      <c r="D780" s="17"/>
      <c r="E780" s="24"/>
      <c r="F780" s="24"/>
      <c r="G780" s="24"/>
    </row>
    <row r="781" spans="1:7" x14ac:dyDescent="0.25">
      <c r="A781" s="8" t="s">
        <v>1116</v>
      </c>
      <c r="B781" s="8" t="s">
        <v>11</v>
      </c>
      <c r="C781" s="8" t="s">
        <v>0</v>
      </c>
      <c r="D781" s="14" t="s">
        <v>1117</v>
      </c>
      <c r="E781" s="21">
        <f>E786</f>
        <v>1</v>
      </c>
      <c r="F781" s="21">
        <f>F786</f>
        <v>6555.82</v>
      </c>
      <c r="G781" s="21">
        <f>G786</f>
        <v>6555.82</v>
      </c>
    </row>
    <row r="782" spans="1:7" x14ac:dyDescent="0.25">
      <c r="A782" s="9" t="s">
        <v>1118</v>
      </c>
      <c r="B782" s="9" t="s">
        <v>16</v>
      </c>
      <c r="C782" s="9" t="s">
        <v>17</v>
      </c>
      <c r="D782" s="15" t="s">
        <v>1119</v>
      </c>
      <c r="E782" s="22">
        <v>149.93</v>
      </c>
      <c r="F782" s="22">
        <v>26.87</v>
      </c>
      <c r="G782" s="23">
        <f>ROUND(E782*F782,2)</f>
        <v>4028.62</v>
      </c>
    </row>
    <row r="783" spans="1:7" ht="180" x14ac:dyDescent="0.25">
      <c r="A783" s="7"/>
      <c r="B783" s="7"/>
      <c r="C783" s="7"/>
      <c r="D783" s="10" t="s">
        <v>1120</v>
      </c>
      <c r="E783" s="22"/>
      <c r="F783" s="22"/>
      <c r="G783" s="22"/>
    </row>
    <row r="784" spans="1:7" x14ac:dyDescent="0.25">
      <c r="A784" s="9" t="s">
        <v>1121</v>
      </c>
      <c r="B784" s="9" t="s">
        <v>16</v>
      </c>
      <c r="C784" s="9" t="s">
        <v>91</v>
      </c>
      <c r="D784" s="15" t="s">
        <v>1122</v>
      </c>
      <c r="E784" s="22">
        <v>2</v>
      </c>
      <c r="F784" s="22">
        <v>1263.5999999999999</v>
      </c>
      <c r="G784" s="23">
        <f>ROUND(E784*F784,2)</f>
        <v>2527.1999999999998</v>
      </c>
    </row>
    <row r="785" spans="1:7" ht="123.75" x14ac:dyDescent="0.25">
      <c r="A785" s="7"/>
      <c r="B785" s="7"/>
      <c r="C785" s="7"/>
      <c r="D785" s="10" t="s">
        <v>1123</v>
      </c>
      <c r="E785" s="22"/>
      <c r="F785" s="22"/>
      <c r="G785" s="22"/>
    </row>
    <row r="786" spans="1:7" x14ac:dyDescent="0.25">
      <c r="A786" s="7"/>
      <c r="B786" s="7"/>
      <c r="C786" s="7"/>
      <c r="D786" s="16" t="s">
        <v>1124</v>
      </c>
      <c r="E786" s="22">
        <v>1</v>
      </c>
      <c r="F786" s="21">
        <f>G782+G784</f>
        <v>6555.82</v>
      </c>
      <c r="G786" s="21">
        <f>ROUND(F786*E786,2)</f>
        <v>6555.82</v>
      </c>
    </row>
    <row r="787" spans="1:7" ht="0.95" customHeight="1" x14ac:dyDescent="0.25">
      <c r="A787" s="11"/>
      <c r="B787" s="11"/>
      <c r="C787" s="11"/>
      <c r="D787" s="17"/>
      <c r="E787" s="24"/>
      <c r="F787" s="24"/>
      <c r="G787" s="24"/>
    </row>
    <row r="788" spans="1:7" x14ac:dyDescent="0.25">
      <c r="A788" s="8" t="s">
        <v>1125</v>
      </c>
      <c r="B788" s="8" t="s">
        <v>11</v>
      </c>
      <c r="C788" s="8" t="s">
        <v>0</v>
      </c>
      <c r="D788" s="14" t="s">
        <v>1126</v>
      </c>
      <c r="E788" s="21">
        <f>E797</f>
        <v>1</v>
      </c>
      <c r="F788" s="21">
        <f>F797</f>
        <v>18321.14</v>
      </c>
      <c r="G788" s="21">
        <f>G797</f>
        <v>18321.14</v>
      </c>
    </row>
    <row r="789" spans="1:7" x14ac:dyDescent="0.25">
      <c r="A789" s="9" t="s">
        <v>692</v>
      </c>
      <c r="B789" s="9" t="s">
        <v>16</v>
      </c>
      <c r="C789" s="9" t="s">
        <v>21</v>
      </c>
      <c r="D789" s="15" t="s">
        <v>693</v>
      </c>
      <c r="E789" s="22">
        <v>225</v>
      </c>
      <c r="F789" s="22">
        <v>2.19</v>
      </c>
      <c r="G789" s="23">
        <f>ROUND(E789*F789,2)</f>
        <v>492.75</v>
      </c>
    </row>
    <row r="790" spans="1:7" ht="112.5" x14ac:dyDescent="0.25">
      <c r="A790" s="7"/>
      <c r="B790" s="7"/>
      <c r="C790" s="7"/>
      <c r="D790" s="10" t="s">
        <v>694</v>
      </c>
      <c r="E790" s="22"/>
      <c r="F790" s="22"/>
      <c r="G790" s="22"/>
    </row>
    <row r="791" spans="1:7" x14ac:dyDescent="0.25">
      <c r="A791" s="9" t="s">
        <v>695</v>
      </c>
      <c r="B791" s="9" t="s">
        <v>16</v>
      </c>
      <c r="C791" s="9" t="s">
        <v>21</v>
      </c>
      <c r="D791" s="15" t="s">
        <v>696</v>
      </c>
      <c r="E791" s="22">
        <v>221.2</v>
      </c>
      <c r="F791" s="22">
        <v>2.62</v>
      </c>
      <c r="G791" s="23">
        <f>ROUND(E791*F791,2)</f>
        <v>579.54</v>
      </c>
    </row>
    <row r="792" spans="1:7" ht="123.75" x14ac:dyDescent="0.25">
      <c r="A792" s="7"/>
      <c r="B792" s="7"/>
      <c r="C792" s="7"/>
      <c r="D792" s="10" t="s">
        <v>697</v>
      </c>
      <c r="E792" s="22"/>
      <c r="F792" s="22"/>
      <c r="G792" s="22"/>
    </row>
    <row r="793" spans="1:7" x14ac:dyDescent="0.25">
      <c r="A793" s="9" t="s">
        <v>710</v>
      </c>
      <c r="B793" s="9" t="s">
        <v>16</v>
      </c>
      <c r="C793" s="9" t="s">
        <v>21</v>
      </c>
      <c r="D793" s="15" t="s">
        <v>711</v>
      </c>
      <c r="E793" s="22">
        <v>446.2</v>
      </c>
      <c r="F793" s="22">
        <v>5.04</v>
      </c>
      <c r="G793" s="23">
        <f>ROUND(E793*F793,2)</f>
        <v>2248.85</v>
      </c>
    </row>
    <row r="794" spans="1:7" ht="67.5" x14ac:dyDescent="0.25">
      <c r="A794" s="7"/>
      <c r="B794" s="7"/>
      <c r="C794" s="7"/>
      <c r="D794" s="10" t="s">
        <v>712</v>
      </c>
      <c r="E794" s="22"/>
      <c r="F794" s="22"/>
      <c r="G794" s="22"/>
    </row>
    <row r="795" spans="1:7" ht="22.5" x14ac:dyDescent="0.25">
      <c r="A795" s="9" t="s">
        <v>1127</v>
      </c>
      <c r="B795" s="9" t="s">
        <v>16</v>
      </c>
      <c r="C795" s="9" t="s">
        <v>0</v>
      </c>
      <c r="D795" s="15" t="s">
        <v>1128</v>
      </c>
      <c r="E795" s="22">
        <v>2</v>
      </c>
      <c r="F795" s="22">
        <v>7500</v>
      </c>
      <c r="G795" s="23">
        <f>ROUND(E795*F795,2)</f>
        <v>15000</v>
      </c>
    </row>
    <row r="796" spans="1:7" ht="258.75" x14ac:dyDescent="0.25">
      <c r="A796" s="7"/>
      <c r="B796" s="7"/>
      <c r="C796" s="7"/>
      <c r="D796" s="10" t="s">
        <v>1129</v>
      </c>
      <c r="E796" s="22"/>
      <c r="F796" s="22"/>
      <c r="G796" s="22"/>
    </row>
    <row r="797" spans="1:7" x14ac:dyDescent="0.25">
      <c r="A797" s="7"/>
      <c r="B797" s="7"/>
      <c r="C797" s="7"/>
      <c r="D797" s="16" t="s">
        <v>1130</v>
      </c>
      <c r="E797" s="22">
        <v>1</v>
      </c>
      <c r="F797" s="21">
        <f>G789+G791+G793+G795</f>
        <v>18321.14</v>
      </c>
      <c r="G797" s="21">
        <f>ROUND(F797*E797,2)</f>
        <v>18321.14</v>
      </c>
    </row>
    <row r="798" spans="1:7" ht="0.95" customHeight="1" x14ac:dyDescent="0.25">
      <c r="A798" s="11"/>
      <c r="B798" s="11"/>
      <c r="C798" s="11"/>
      <c r="D798" s="17"/>
      <c r="E798" s="24"/>
      <c r="F798" s="24"/>
      <c r="G798" s="24"/>
    </row>
    <row r="799" spans="1:7" x14ac:dyDescent="0.25">
      <c r="A799" s="7"/>
      <c r="B799" s="7"/>
      <c r="C799" s="7"/>
      <c r="D799" s="16" t="s">
        <v>1131</v>
      </c>
      <c r="E799" s="22">
        <v>1</v>
      </c>
      <c r="F799" s="21">
        <f>G769+G774+G779+G786+G797</f>
        <v>52531.070000000007</v>
      </c>
      <c r="G799" s="21">
        <f>ROUND(F799*E799,2)</f>
        <v>52531.07</v>
      </c>
    </row>
    <row r="800" spans="1:7" ht="0.95" customHeight="1" x14ac:dyDescent="0.25">
      <c r="A800" s="11"/>
      <c r="B800" s="11"/>
      <c r="C800" s="11"/>
      <c r="D800" s="17"/>
      <c r="E800" s="24"/>
      <c r="F800" s="24"/>
      <c r="G800" s="24"/>
    </row>
    <row r="801" spans="1:7" x14ac:dyDescent="0.25">
      <c r="A801" s="7"/>
      <c r="B801" s="7"/>
      <c r="C801" s="7"/>
      <c r="D801" s="16" t="s">
        <v>1132</v>
      </c>
      <c r="E801" s="22">
        <v>1</v>
      </c>
      <c r="F801" s="21">
        <f>G62+G78+G160+G169+G202+G233+G270+G325+G464+G584+G692+G735+G740+G747+G799</f>
        <v>621261.5199999999</v>
      </c>
      <c r="G801" s="21">
        <f>ROUND(F801*E801,2)</f>
        <v>621261.52</v>
      </c>
    </row>
    <row r="802" spans="1:7" x14ac:dyDescent="0.25">
      <c r="A802" s="7"/>
      <c r="B802" s="7"/>
      <c r="C802" s="7"/>
      <c r="D802" s="10"/>
      <c r="E802" s="22"/>
      <c r="F802" s="22"/>
      <c r="G802" s="22"/>
    </row>
  </sheetData>
  <dataValidations count="1">
    <dataValidation type="list" allowBlank="1" showInputMessage="1" showErrorMessage="1" sqref="B4:B802" xr:uid="{894E64F3-95BC-441B-9801-1961E030AFBD}">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Lopez</dc:creator>
  <cp:lastModifiedBy>Jesus Lopez</cp:lastModifiedBy>
  <dcterms:created xsi:type="dcterms:W3CDTF">2025-09-17T11:30:53Z</dcterms:created>
  <dcterms:modified xsi:type="dcterms:W3CDTF">2025-09-17T11:35:33Z</dcterms:modified>
</cp:coreProperties>
</file>